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60" windowHeight="8880" activeTab="11"/>
  </bookViews>
  <sheets>
    <sheet name="FLR 1" sheetId="1" r:id="rId1"/>
    <sheet name="FLR 2" sheetId="2" r:id="rId2"/>
    <sheet name="FLR 3" sheetId="3" r:id="rId3"/>
    <sheet name="FLR 4" sheetId="4" r:id="rId4"/>
    <sheet name="FLR 5" sheetId="5" r:id="rId5"/>
    <sheet name="FLR 6" sheetId="6" r:id="rId6"/>
    <sheet name="FLR 7" sheetId="7" r:id="rId7"/>
    <sheet name="FLR 8" sheetId="8" r:id="rId8"/>
    <sheet name="FLR 9" sheetId="9" r:id="rId9"/>
    <sheet name="FLR 10" sheetId="10" r:id="rId10"/>
    <sheet name="FLR 11" sheetId="11" r:id="rId11"/>
    <sheet name="FLR 12" sheetId="12" r:id="rId12"/>
    <sheet name="DL TOTAL" sheetId="13" r:id="rId13"/>
  </sheets>
  <definedNames/>
  <calcPr fullCalcOnLoad="1"/>
</workbook>
</file>

<file path=xl/sharedStrings.xml><?xml version="1.0" encoding="utf-8"?>
<sst xmlns="http://schemas.openxmlformats.org/spreadsheetml/2006/main" count="1745" uniqueCount="95">
  <si>
    <t>Column</t>
  </si>
  <si>
    <t>Length</t>
  </si>
  <si>
    <t>K</t>
  </si>
  <si>
    <t>DL</t>
  </si>
  <si>
    <t>psf</t>
  </si>
  <si>
    <t>plf</t>
  </si>
  <si>
    <t>ft</t>
  </si>
  <si>
    <t>per floor</t>
  </si>
  <si>
    <t>ft²</t>
  </si>
  <si>
    <t>R</t>
  </si>
  <si>
    <t>PHR</t>
  </si>
  <si>
    <t>Trib.Area</t>
  </si>
  <si>
    <t>DL Superimposed =</t>
  </si>
  <si>
    <t>DL Steel Deck =</t>
  </si>
  <si>
    <t>DL Perimeter =</t>
  </si>
  <si>
    <t>Perimeter</t>
  </si>
  <si>
    <t>Total Trib.Area</t>
  </si>
  <si>
    <t>Total P.Length</t>
  </si>
  <si>
    <t>Live Load</t>
  </si>
  <si>
    <t>DL Slab =</t>
  </si>
  <si>
    <t>C4</t>
  </si>
  <si>
    <t>PH FF</t>
  </si>
  <si>
    <t>Mach.Rm FF</t>
  </si>
  <si>
    <t>Elevator</t>
  </si>
  <si>
    <t>PH RF TOS</t>
  </si>
  <si>
    <t>RF TOS</t>
  </si>
  <si>
    <t>KLL =</t>
  </si>
  <si>
    <t>LL Reduct.Fact.(&gt;0.4)</t>
  </si>
  <si>
    <t>Snow Load</t>
  </si>
  <si>
    <t>1.2 DL+1.6 LL+0.5(Lr+S)=</t>
  </si>
  <si>
    <t>1.2 DL+1.0 LL+1.6(Lr+S)=</t>
  </si>
  <si>
    <t>1.4 DL=</t>
  </si>
  <si>
    <t>#</t>
  </si>
  <si>
    <t>DL Roof</t>
  </si>
  <si>
    <t>DL (k)</t>
  </si>
  <si>
    <t>LL (k)</t>
  </si>
  <si>
    <t>Lr (k)</t>
  </si>
  <si>
    <t>S (k)</t>
  </si>
  <si>
    <t>Pu =</t>
  </si>
  <si>
    <t>Beams / Girders</t>
  </si>
  <si>
    <t>LL REDUCED (k)</t>
  </si>
  <si>
    <t>ФPn</t>
  </si>
  <si>
    <t>ФPn&gt;Pu?</t>
  </si>
  <si>
    <t>Length (ft)</t>
  </si>
  <si>
    <t>Effective Length (ft)</t>
  </si>
  <si>
    <t>Column Self Weight (#)</t>
  </si>
  <si>
    <t>A3</t>
  </si>
  <si>
    <t>A4</t>
  </si>
  <si>
    <t>A5</t>
  </si>
  <si>
    <t>B2</t>
  </si>
  <si>
    <t>B6</t>
  </si>
  <si>
    <t>C2</t>
  </si>
  <si>
    <t>C3</t>
  </si>
  <si>
    <t>C5</t>
  </si>
  <si>
    <t>C6</t>
  </si>
  <si>
    <t>D1</t>
  </si>
  <si>
    <t>D7</t>
  </si>
  <si>
    <t>E1</t>
  </si>
  <si>
    <t>E7</t>
  </si>
  <si>
    <t>F2</t>
  </si>
  <si>
    <t>F3</t>
  </si>
  <si>
    <t>F4</t>
  </si>
  <si>
    <t>F5</t>
  </si>
  <si>
    <t>F6</t>
  </si>
  <si>
    <t>G2</t>
  </si>
  <si>
    <t>G6</t>
  </si>
  <si>
    <t>H3</t>
  </si>
  <si>
    <t>H4</t>
  </si>
  <si>
    <t>H5</t>
  </si>
  <si>
    <t>C7</t>
  </si>
  <si>
    <t>F7</t>
  </si>
  <si>
    <t>12x</t>
  </si>
  <si>
    <t>10x</t>
  </si>
  <si>
    <t>Column Weight Above (#)</t>
  </si>
  <si>
    <t>Self Weight+Above (#)</t>
  </si>
  <si>
    <t>8x</t>
  </si>
  <si>
    <t>6x</t>
  </si>
  <si>
    <t>w10</t>
  </si>
  <si>
    <t>w8</t>
  </si>
  <si>
    <t>w12</t>
  </si>
  <si>
    <t>Total Flr Column Self Weight=</t>
  </si>
  <si>
    <t>Story Height =</t>
  </si>
  <si>
    <t>k</t>
  </si>
  <si>
    <t>Column DEAD LOAD Total</t>
  </si>
  <si>
    <t>Floor</t>
  </si>
  <si>
    <t>Total</t>
  </si>
  <si>
    <t>B2.5</t>
  </si>
  <si>
    <t>B5.5</t>
  </si>
  <si>
    <t>G2.5</t>
  </si>
  <si>
    <t>G5.5</t>
  </si>
  <si>
    <t>RF</t>
  </si>
  <si>
    <t>D.5-4</t>
  </si>
  <si>
    <t>Column Design</t>
  </si>
  <si>
    <t>P 1 of 2</t>
  </si>
  <si>
    <t>P 2 of 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</si>
</sst>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2" borderId="6" xfId="0" applyFont="1" applyFill="1" applyBorder="1" applyAlignment="1">
      <alignment horizontal="right"/>
    </xf>
    <xf numFmtId="0" fontId="6" fillId="0" borderId="2" xfId="0" applyFont="1" applyBorder="1" applyAlignment="1">
      <alignment/>
    </xf>
    <xf numFmtId="0" fontId="6" fillId="3" borderId="6" xfId="0" applyFont="1" applyFill="1" applyBorder="1" applyAlignment="1">
      <alignment horizontal="right"/>
    </xf>
    <xf numFmtId="0" fontId="6" fillId="0" borderId="6" xfId="0" applyFont="1" applyBorder="1" applyAlignment="1">
      <alignment horizontal="right"/>
    </xf>
    <xf numFmtId="165" fontId="6" fillId="0" borderId="2" xfId="0" applyNumberFormat="1" applyFont="1" applyBorder="1" applyAlignment="1">
      <alignment/>
    </xf>
    <xf numFmtId="165" fontId="6" fillId="0" borderId="7" xfId="0" applyNumberFormat="1" applyFont="1" applyBorder="1" applyAlignment="1">
      <alignment/>
    </xf>
    <xf numFmtId="165" fontId="6" fillId="4" borderId="8" xfId="0" applyNumberFormat="1" applyFont="1" applyFill="1" applyBorder="1" applyAlignment="1">
      <alignment/>
    </xf>
    <xf numFmtId="165" fontId="6" fillId="0" borderId="0" xfId="0" applyNumberFormat="1" applyFont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2" fontId="6" fillId="3" borderId="11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2" fontId="6" fillId="3" borderId="13" xfId="0" applyNumberFormat="1" applyFont="1" applyFill="1" applyBorder="1" applyAlignment="1">
      <alignment/>
    </xf>
    <xf numFmtId="2" fontId="6" fillId="3" borderId="6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164" fontId="6" fillId="0" borderId="2" xfId="0" applyNumberFormat="1" applyFont="1" applyBorder="1" applyAlignment="1">
      <alignment/>
    </xf>
    <xf numFmtId="164" fontId="6" fillId="0" borderId="7" xfId="0" applyNumberFormat="1" applyFont="1" applyBorder="1" applyAlignment="1">
      <alignment/>
    </xf>
    <xf numFmtId="164" fontId="6" fillId="3" borderId="8" xfId="0" applyNumberFormat="1" applyFont="1" applyFill="1" applyBorder="1" applyAlignment="1">
      <alignment/>
    </xf>
    <xf numFmtId="164" fontId="6" fillId="0" borderId="0" xfId="0" applyNumberFormat="1" applyFont="1" applyAlignment="1">
      <alignment/>
    </xf>
    <xf numFmtId="2" fontId="6" fillId="0" borderId="11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0" fontId="6" fillId="0" borderId="16" xfId="0" applyNumberFormat="1" applyFont="1" applyBorder="1" applyAlignment="1">
      <alignment horizontal="right"/>
    </xf>
    <xf numFmtId="2" fontId="6" fillId="0" borderId="9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6" fillId="0" borderId="19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/>
    </xf>
    <xf numFmtId="2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6" fillId="3" borderId="8" xfId="0" applyFont="1" applyFill="1" applyBorder="1" applyAlignment="1">
      <alignment/>
    </xf>
    <xf numFmtId="0" fontId="6" fillId="0" borderId="22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/>
    </xf>
    <xf numFmtId="2" fontId="6" fillId="0" borderId="1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26" xfId="0" applyFont="1" applyFill="1" applyBorder="1" applyAlignment="1">
      <alignment horizontal="right"/>
    </xf>
    <xf numFmtId="0" fontId="6" fillId="2" borderId="27" xfId="0" applyFont="1" applyFill="1" applyBorder="1" applyAlignment="1">
      <alignment horizontal="right"/>
    </xf>
    <xf numFmtId="0" fontId="6" fillId="0" borderId="16" xfId="0" applyNumberFormat="1" applyFont="1" applyFill="1" applyBorder="1" applyAlignment="1">
      <alignment horizontal="right"/>
    </xf>
    <xf numFmtId="0" fontId="6" fillId="2" borderId="28" xfId="0" applyFont="1" applyFill="1" applyBorder="1" applyAlignment="1">
      <alignment horizontal="right"/>
    </xf>
    <xf numFmtId="0" fontId="6" fillId="2" borderId="17" xfId="0" applyFont="1" applyFill="1" applyBorder="1" applyAlignment="1">
      <alignment horizontal="right"/>
    </xf>
    <xf numFmtId="0" fontId="6" fillId="2" borderId="29" xfId="0" applyFont="1" applyFill="1" applyBorder="1" applyAlignment="1">
      <alignment horizontal="right"/>
    </xf>
    <xf numFmtId="0" fontId="6" fillId="0" borderId="19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2" fontId="6" fillId="0" borderId="7" xfId="0" applyNumberFormat="1" applyFont="1" applyBorder="1" applyAlignment="1">
      <alignment/>
    </xf>
    <xf numFmtId="2" fontId="6" fillId="3" borderId="8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2" fontId="6" fillId="4" borderId="8" xfId="0" applyNumberFormat="1" applyFont="1" applyFill="1" applyBorder="1" applyAlignment="1">
      <alignment/>
    </xf>
    <xf numFmtId="2" fontId="6" fillId="0" borderId="3" xfId="0" applyNumberFormat="1" applyFont="1" applyFill="1" applyBorder="1" applyAlignment="1">
      <alignment/>
    </xf>
    <xf numFmtId="164" fontId="6" fillId="0" borderId="3" xfId="0" applyNumberFormat="1" applyFont="1" applyFill="1" applyBorder="1" applyAlignment="1">
      <alignment/>
    </xf>
    <xf numFmtId="0" fontId="6" fillId="0" borderId="1" xfId="0" applyNumberFormat="1" applyFont="1" applyBorder="1" applyAlignment="1">
      <alignment horizontal="right"/>
    </xf>
    <xf numFmtId="0" fontId="6" fillId="0" borderId="3" xfId="0" applyFont="1" applyFill="1" applyBorder="1" applyAlignment="1">
      <alignment/>
    </xf>
    <xf numFmtId="2" fontId="6" fillId="0" borderId="3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31" xfId="0" applyNumberFormat="1" applyFont="1" applyBorder="1" applyAlignment="1">
      <alignment/>
    </xf>
    <xf numFmtId="2" fontId="6" fillId="0" borderId="32" xfId="0" applyNumberFormat="1" applyFont="1" applyBorder="1" applyAlignment="1">
      <alignment/>
    </xf>
    <xf numFmtId="0" fontId="6" fillId="3" borderId="6" xfId="0" applyFont="1" applyFill="1" applyBorder="1" applyAlignment="1">
      <alignment/>
    </xf>
    <xf numFmtId="2" fontId="6" fillId="0" borderId="2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3"/>
  <sheetViews>
    <sheetView workbookViewId="0" topLeftCell="A1">
      <selection activeCell="J24" sqref="J24"/>
    </sheetView>
  </sheetViews>
  <sheetFormatPr defaultColWidth="9.140625" defaultRowHeight="12.75"/>
  <cols>
    <col min="1" max="1" width="1.1484375" style="1" customWidth="1"/>
    <col min="2" max="2" width="8.8515625" style="1" customWidth="1"/>
    <col min="3" max="3" width="4.8515625" style="1" bestFit="1" customWidth="1"/>
    <col min="4" max="30" width="5.421875" style="1" customWidth="1"/>
    <col min="31" max="31" width="7.140625" style="1" customWidth="1"/>
    <col min="32" max="16384" width="9.140625" style="1" customWidth="1"/>
  </cols>
  <sheetData>
    <row r="1" spans="2:32" s="8" customFormat="1" ht="17.25" customHeight="1">
      <c r="B1" s="11" t="s">
        <v>92</v>
      </c>
      <c r="E1" s="10">
        <v>1</v>
      </c>
      <c r="K1" s="12" t="s">
        <v>80</v>
      </c>
      <c r="L1" s="12"/>
      <c r="M1" s="12"/>
      <c r="N1" s="14">
        <f>(SUM(D7:AD7)*N3)/1000</f>
        <v>26.208</v>
      </c>
      <c r="O1" s="12" t="s">
        <v>82</v>
      </c>
      <c r="Q1" s="12">
        <v>1</v>
      </c>
      <c r="R1" s="12">
        <v>2</v>
      </c>
      <c r="S1" s="12">
        <v>3</v>
      </c>
      <c r="T1" s="12">
        <v>4</v>
      </c>
      <c r="U1" s="12">
        <v>5</v>
      </c>
      <c r="V1" s="12">
        <v>6</v>
      </c>
      <c r="W1" s="12">
        <v>7</v>
      </c>
      <c r="X1" s="12">
        <v>8</v>
      </c>
      <c r="Y1" s="12">
        <v>9</v>
      </c>
      <c r="Z1" s="12">
        <v>10</v>
      </c>
      <c r="AA1" s="12">
        <v>11</v>
      </c>
      <c r="AB1" s="12">
        <v>12</v>
      </c>
      <c r="AC1" s="13" t="s">
        <v>25</v>
      </c>
      <c r="AD1" s="13" t="s">
        <v>21</v>
      </c>
      <c r="AE1" s="13" t="s">
        <v>22</v>
      </c>
      <c r="AF1" s="13" t="s">
        <v>24</v>
      </c>
    </row>
    <row r="2" spans="2:32" s="12" customFormat="1" ht="8.25">
      <c r="B2" s="12" t="s">
        <v>12</v>
      </c>
      <c r="C2" s="12">
        <v>30</v>
      </c>
      <c r="D2" s="12" t="s">
        <v>4</v>
      </c>
      <c r="E2" s="12" t="s">
        <v>13</v>
      </c>
      <c r="G2" s="12">
        <v>1.6</v>
      </c>
      <c r="H2" s="12" t="s">
        <v>4</v>
      </c>
      <c r="I2" s="12" t="s">
        <v>19</v>
      </c>
      <c r="J2" s="12">
        <v>29</v>
      </c>
      <c r="K2" s="12" t="s">
        <v>4</v>
      </c>
      <c r="L2" s="12" t="s">
        <v>14</v>
      </c>
      <c r="N2" s="12">
        <v>520</v>
      </c>
      <c r="O2" s="12" t="s">
        <v>5</v>
      </c>
      <c r="Q2" s="12">
        <v>0</v>
      </c>
      <c r="R2" s="14">
        <v>14</v>
      </c>
      <c r="S2" s="14">
        <v>27.3333333333333</v>
      </c>
      <c r="T2" s="14">
        <v>40.6666666666666</v>
      </c>
      <c r="U2" s="14">
        <v>54</v>
      </c>
      <c r="V2" s="14">
        <v>67.3333333333333</v>
      </c>
      <c r="W2" s="14">
        <v>80.666666666</v>
      </c>
      <c r="X2" s="14">
        <v>94</v>
      </c>
      <c r="Y2" s="14">
        <v>107.333333333333</v>
      </c>
      <c r="Z2" s="14">
        <v>120.666666666666</v>
      </c>
      <c r="AA2" s="14">
        <v>134</v>
      </c>
      <c r="AB2" s="14">
        <v>147.333333333333</v>
      </c>
      <c r="AC2" s="14">
        <v>162</v>
      </c>
      <c r="AD2" s="14">
        <v>163</v>
      </c>
      <c r="AE2" s="14">
        <v>164.333333333333</v>
      </c>
      <c r="AF2" s="14">
        <v>171.66666666666</v>
      </c>
    </row>
    <row r="3" spans="2:32" s="12" customFormat="1" ht="8.25">
      <c r="B3" s="12" t="s">
        <v>33</v>
      </c>
      <c r="C3" s="12">
        <v>5</v>
      </c>
      <c r="D3" s="12" t="s">
        <v>4</v>
      </c>
      <c r="E3" s="15" t="s">
        <v>28</v>
      </c>
      <c r="G3" s="15">
        <v>5</v>
      </c>
      <c r="H3" s="12" t="s">
        <v>4</v>
      </c>
      <c r="I3" s="12" t="s">
        <v>26</v>
      </c>
      <c r="J3" s="12">
        <v>4</v>
      </c>
      <c r="L3" s="15" t="s">
        <v>81</v>
      </c>
      <c r="N3" s="15">
        <v>14</v>
      </c>
      <c r="O3" s="15" t="s">
        <v>6</v>
      </c>
      <c r="R3" s="14">
        <f>R2-Q2</f>
        <v>14</v>
      </c>
      <c r="S3" s="14">
        <f aca="true" t="shared" si="0" ref="S3:AB3">S2-R2</f>
        <v>13.3333333333333</v>
      </c>
      <c r="T3" s="14">
        <f t="shared" si="0"/>
        <v>13.3333333333333</v>
      </c>
      <c r="U3" s="14">
        <f t="shared" si="0"/>
        <v>13.3333333333334</v>
      </c>
      <c r="V3" s="14">
        <f t="shared" si="0"/>
        <v>13.3333333333333</v>
      </c>
      <c r="W3" s="14">
        <f t="shared" si="0"/>
        <v>13.333333332666697</v>
      </c>
      <c r="X3" s="14">
        <f>X2-W2</f>
        <v>13.333333334000002</v>
      </c>
      <c r="Y3" s="14">
        <f t="shared" si="0"/>
        <v>13.333333333333002</v>
      </c>
      <c r="Z3" s="14">
        <f t="shared" si="0"/>
        <v>13.333333333333002</v>
      </c>
      <c r="AA3" s="14">
        <f t="shared" si="0"/>
        <v>13.333333333333997</v>
      </c>
      <c r="AB3" s="14">
        <f t="shared" si="0"/>
        <v>13.333333333333002</v>
      </c>
      <c r="AC3" s="14">
        <f>AC2-AB2</f>
        <v>14.666666666666998</v>
      </c>
      <c r="AD3" s="14">
        <f>AD2-AC2</f>
        <v>1</v>
      </c>
      <c r="AE3" s="14">
        <f>AE2-AD2</f>
        <v>1.3333333333330017</v>
      </c>
      <c r="AF3" s="14">
        <f>AF2-AE2</f>
        <v>7.333333333327005</v>
      </c>
    </row>
    <row r="4" spans="2:29" s="12" customFormat="1" ht="9" customHeight="1" thickBo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 s="24" customFormat="1" ht="8.25">
      <c r="A5" s="17"/>
      <c r="B5" s="18"/>
      <c r="C5" s="19" t="s">
        <v>0</v>
      </c>
      <c r="D5" s="20" t="s">
        <v>46</v>
      </c>
      <c r="E5" s="21" t="s">
        <v>47</v>
      </c>
      <c r="F5" s="22" t="s">
        <v>48</v>
      </c>
      <c r="G5" s="20" t="s">
        <v>49</v>
      </c>
      <c r="H5" s="23" t="s">
        <v>50</v>
      </c>
      <c r="I5" s="23" t="s">
        <v>51</v>
      </c>
      <c r="J5" s="21" t="s">
        <v>52</v>
      </c>
      <c r="K5" s="20" t="s">
        <v>20</v>
      </c>
      <c r="L5" s="21" t="s">
        <v>53</v>
      </c>
      <c r="M5" s="20" t="s">
        <v>54</v>
      </c>
      <c r="N5" s="20" t="s">
        <v>69</v>
      </c>
      <c r="O5" s="21" t="s">
        <v>55</v>
      </c>
      <c r="P5" s="20" t="s">
        <v>56</v>
      </c>
      <c r="Q5" s="21" t="s">
        <v>57</v>
      </c>
      <c r="R5" s="20" t="s">
        <v>58</v>
      </c>
      <c r="S5" s="21" t="s">
        <v>59</v>
      </c>
      <c r="T5" s="20" t="s">
        <v>60</v>
      </c>
      <c r="U5" s="21" t="s">
        <v>61</v>
      </c>
      <c r="V5" s="20" t="s">
        <v>62</v>
      </c>
      <c r="W5" s="21" t="s">
        <v>63</v>
      </c>
      <c r="X5" s="20" t="s">
        <v>70</v>
      </c>
      <c r="Y5" s="20" t="s">
        <v>64</v>
      </c>
      <c r="Z5" s="21" t="s">
        <v>65</v>
      </c>
      <c r="AA5" s="20" t="s">
        <v>66</v>
      </c>
      <c r="AB5" s="20" t="s">
        <v>67</v>
      </c>
      <c r="AC5" s="20" t="s">
        <v>68</v>
      </c>
    </row>
    <row r="6" spans="1:29" s="24" customFormat="1" ht="8.25">
      <c r="A6" s="17"/>
      <c r="B6" s="18"/>
      <c r="C6" s="17"/>
      <c r="D6" s="20" t="s">
        <v>79</v>
      </c>
      <c r="E6" s="20" t="s">
        <v>79</v>
      </c>
      <c r="F6" s="20" t="s">
        <v>79</v>
      </c>
      <c r="G6" s="20" t="s">
        <v>77</v>
      </c>
      <c r="H6" s="20" t="s">
        <v>77</v>
      </c>
      <c r="I6" s="20" t="s">
        <v>79</v>
      </c>
      <c r="J6" s="20" t="s">
        <v>79</v>
      </c>
      <c r="K6" s="20" t="s">
        <v>79</v>
      </c>
      <c r="L6" s="20" t="s">
        <v>79</v>
      </c>
      <c r="M6" s="20" t="s">
        <v>79</v>
      </c>
      <c r="N6" s="20" t="s">
        <v>75</v>
      </c>
      <c r="O6" s="20" t="s">
        <v>79</v>
      </c>
      <c r="P6" s="20" t="s">
        <v>79</v>
      </c>
      <c r="Q6" s="20" t="s">
        <v>79</v>
      </c>
      <c r="R6" s="20" t="s">
        <v>79</v>
      </c>
      <c r="S6" s="20" t="s">
        <v>79</v>
      </c>
      <c r="T6" s="20" t="s">
        <v>79</v>
      </c>
      <c r="U6" s="20" t="s">
        <v>79</v>
      </c>
      <c r="V6" s="20" t="s">
        <v>79</v>
      </c>
      <c r="W6" s="20" t="s">
        <v>79</v>
      </c>
      <c r="X6" s="20" t="s">
        <v>75</v>
      </c>
      <c r="Y6" s="20" t="s">
        <v>77</v>
      </c>
      <c r="Z6" s="20" t="s">
        <v>77</v>
      </c>
      <c r="AA6" s="20" t="s">
        <v>79</v>
      </c>
      <c r="AB6" s="20" t="s">
        <v>79</v>
      </c>
      <c r="AC6" s="20" t="s">
        <v>79</v>
      </c>
    </row>
    <row r="7" spans="1:29" s="24" customFormat="1" ht="9" thickBot="1">
      <c r="A7" s="17"/>
      <c r="B7" s="25"/>
      <c r="C7" s="26"/>
      <c r="D7" s="27">
        <v>65</v>
      </c>
      <c r="E7" s="27">
        <v>65</v>
      </c>
      <c r="F7" s="27">
        <v>65</v>
      </c>
      <c r="G7" s="27">
        <v>45</v>
      </c>
      <c r="H7" s="27">
        <v>45</v>
      </c>
      <c r="I7" s="27">
        <v>65</v>
      </c>
      <c r="J7" s="27">
        <v>96</v>
      </c>
      <c r="K7" s="27">
        <v>96</v>
      </c>
      <c r="L7" s="27">
        <v>96</v>
      </c>
      <c r="M7" s="27">
        <v>65</v>
      </c>
      <c r="N7" s="27">
        <v>31</v>
      </c>
      <c r="O7" s="27">
        <v>96</v>
      </c>
      <c r="P7" s="27">
        <v>106</v>
      </c>
      <c r="Q7" s="27">
        <v>96</v>
      </c>
      <c r="R7" s="27">
        <v>106</v>
      </c>
      <c r="S7" s="27">
        <v>65</v>
      </c>
      <c r="T7" s="27">
        <v>96</v>
      </c>
      <c r="U7" s="27">
        <v>96</v>
      </c>
      <c r="V7" s="27">
        <v>96</v>
      </c>
      <c r="W7" s="27">
        <v>65</v>
      </c>
      <c r="X7" s="27">
        <v>31</v>
      </c>
      <c r="Y7" s="27">
        <v>45</v>
      </c>
      <c r="Z7" s="27">
        <v>45</v>
      </c>
      <c r="AA7" s="27">
        <v>65</v>
      </c>
      <c r="AB7" s="27">
        <v>65</v>
      </c>
      <c r="AC7" s="27">
        <v>65</v>
      </c>
    </row>
    <row r="8" spans="1:29" s="12" customFormat="1" ht="9" thickBot="1">
      <c r="A8" s="28"/>
      <c r="B8" s="16" t="s">
        <v>42</v>
      </c>
      <c r="C8" s="16"/>
      <c r="D8" s="29" t="str">
        <f aca="true" t="shared" si="1" ref="D8:J8">IF(D9&gt;D10,"OK","NG")</f>
        <v>OK</v>
      </c>
      <c r="E8" s="29" t="str">
        <f>IF(E9&gt;E10,"OK","NG")</f>
        <v>OK</v>
      </c>
      <c r="F8" s="29" t="str">
        <f t="shared" si="1"/>
        <v>OK</v>
      </c>
      <c r="G8" s="29" t="str">
        <f t="shared" si="1"/>
        <v>OK</v>
      </c>
      <c r="H8" s="29" t="str">
        <f t="shared" si="1"/>
        <v>OK</v>
      </c>
      <c r="I8" s="29" t="str">
        <f t="shared" si="1"/>
        <v>OK</v>
      </c>
      <c r="J8" s="29" t="str">
        <f t="shared" si="1"/>
        <v>OK</v>
      </c>
      <c r="K8" s="29" t="str">
        <f aca="true" t="shared" si="2" ref="K8:AC8">IF(K9&gt;K10,"OK","NG")</f>
        <v>OK</v>
      </c>
      <c r="L8" s="29" t="str">
        <f t="shared" si="2"/>
        <v>OK</v>
      </c>
      <c r="M8" s="29" t="str">
        <f t="shared" si="2"/>
        <v>OK</v>
      </c>
      <c r="N8" s="29" t="str">
        <f t="shared" si="2"/>
        <v>OK</v>
      </c>
      <c r="O8" s="29" t="str">
        <f t="shared" si="2"/>
        <v>OK</v>
      </c>
      <c r="P8" s="29" t="str">
        <f t="shared" si="2"/>
        <v>OK</v>
      </c>
      <c r="Q8" s="29" t="str">
        <f>IF(Q9&gt;Q10,"OK","NG")</f>
        <v>OK</v>
      </c>
      <c r="R8" s="29" t="str">
        <f t="shared" si="2"/>
        <v>OK</v>
      </c>
      <c r="S8" s="29" t="str">
        <f t="shared" si="2"/>
        <v>OK</v>
      </c>
      <c r="T8" s="29" t="str">
        <f t="shared" si="2"/>
        <v>OK</v>
      </c>
      <c r="U8" s="29" t="str">
        <f t="shared" si="2"/>
        <v>OK</v>
      </c>
      <c r="V8" s="29" t="str">
        <f t="shared" si="2"/>
        <v>OK</v>
      </c>
      <c r="W8" s="29" t="str">
        <f t="shared" si="2"/>
        <v>OK</v>
      </c>
      <c r="X8" s="29" t="str">
        <f t="shared" si="2"/>
        <v>OK</v>
      </c>
      <c r="Y8" s="29" t="str">
        <f t="shared" si="2"/>
        <v>OK</v>
      </c>
      <c r="Z8" s="29" t="str">
        <f t="shared" si="2"/>
        <v>OK</v>
      </c>
      <c r="AA8" s="29" t="str">
        <f t="shared" si="2"/>
        <v>OK</v>
      </c>
      <c r="AB8" s="29" t="str">
        <f t="shared" si="2"/>
        <v>OK</v>
      </c>
      <c r="AC8" s="29" t="str">
        <f t="shared" si="2"/>
        <v>OK</v>
      </c>
    </row>
    <row r="9" spans="1:29" s="12" customFormat="1" ht="9" thickBot="1">
      <c r="A9" s="28"/>
      <c r="B9" s="16" t="s">
        <v>41</v>
      </c>
      <c r="C9" s="16"/>
      <c r="D9" s="30">
        <v>700.09</v>
      </c>
      <c r="E9" s="30">
        <v>700.09</v>
      </c>
      <c r="F9" s="30">
        <v>700.09</v>
      </c>
      <c r="G9" s="30">
        <v>376.57</v>
      </c>
      <c r="H9" s="30">
        <v>376.57</v>
      </c>
      <c r="I9" s="30">
        <v>700.09</v>
      </c>
      <c r="J9" s="30">
        <v>1043.18</v>
      </c>
      <c r="K9" s="30">
        <v>1043.18</v>
      </c>
      <c r="L9" s="30">
        <v>1043.18</v>
      </c>
      <c r="M9" s="30">
        <v>700.09</v>
      </c>
      <c r="N9" s="30">
        <v>248</v>
      </c>
      <c r="O9" s="30">
        <v>1043.18</v>
      </c>
      <c r="P9" s="30">
        <v>1157.06</v>
      </c>
      <c r="Q9" s="30">
        <v>1043.18</v>
      </c>
      <c r="R9" s="30">
        <v>1157.06</v>
      </c>
      <c r="S9" s="30">
        <v>700.09</v>
      </c>
      <c r="T9" s="30">
        <v>1043.18</v>
      </c>
      <c r="U9" s="30">
        <v>1043.18</v>
      </c>
      <c r="V9" s="30">
        <v>1043.18</v>
      </c>
      <c r="W9" s="30">
        <v>700.09</v>
      </c>
      <c r="X9" s="30">
        <v>248</v>
      </c>
      <c r="Y9" s="30">
        <v>376.57</v>
      </c>
      <c r="Z9" s="30">
        <v>376.57</v>
      </c>
      <c r="AA9" s="30">
        <v>700.09</v>
      </c>
      <c r="AB9" s="30">
        <v>700.09</v>
      </c>
      <c r="AC9" s="30">
        <v>700.09</v>
      </c>
    </row>
    <row r="10" spans="1:29" s="34" customFormat="1" ht="9" thickBot="1">
      <c r="A10" s="31"/>
      <c r="B10" s="32" t="s">
        <v>38</v>
      </c>
      <c r="C10" s="32"/>
      <c r="D10" s="33">
        <f aca="true" t="shared" si="3" ref="D10:K10">MAX(D11:D13)</f>
        <v>631.6409034</v>
      </c>
      <c r="E10" s="33">
        <f t="shared" si="3"/>
        <v>681.6155401999999</v>
      </c>
      <c r="F10" s="33">
        <f t="shared" si="3"/>
        <v>631.6409034</v>
      </c>
      <c r="G10" s="33">
        <f t="shared" si="3"/>
        <v>365.6990880308906</v>
      </c>
      <c r="H10" s="33">
        <f t="shared" si="3"/>
        <v>361.51185648830153</v>
      </c>
      <c r="I10" s="33">
        <f t="shared" si="3"/>
        <v>658.4013272000001</v>
      </c>
      <c r="J10" s="33">
        <f t="shared" si="3"/>
        <v>973.334075</v>
      </c>
      <c r="K10" s="33">
        <f t="shared" si="3"/>
        <v>1040.112925</v>
      </c>
      <c r="L10" s="33">
        <f aca="true" t="shared" si="4" ref="L10:AC10">MAX(L11:L13)</f>
        <v>973.156475</v>
      </c>
      <c r="M10" s="33">
        <f t="shared" si="4"/>
        <v>664.9197202000001</v>
      </c>
      <c r="N10" s="33">
        <f t="shared" si="4"/>
        <v>147.34337141657264</v>
      </c>
      <c r="O10" s="33">
        <f t="shared" si="4"/>
        <v>1035.4992734</v>
      </c>
      <c r="P10" s="33">
        <f t="shared" si="4"/>
        <v>1114.3356036</v>
      </c>
      <c r="Q10" s="33">
        <f t="shared" si="4"/>
        <v>1022.1041054</v>
      </c>
      <c r="R10" s="33">
        <f t="shared" si="4"/>
        <v>1114.3356036</v>
      </c>
      <c r="S10" s="33">
        <f t="shared" si="4"/>
        <v>649.7071832000001</v>
      </c>
      <c r="T10" s="33">
        <f t="shared" si="4"/>
        <v>955.3904749999999</v>
      </c>
      <c r="U10" s="33">
        <f t="shared" si="4"/>
        <v>1020.863725</v>
      </c>
      <c r="V10" s="33">
        <f t="shared" si="4"/>
        <v>955.3904749999999</v>
      </c>
      <c r="W10" s="33">
        <f t="shared" si="4"/>
        <v>664.9197202000001</v>
      </c>
      <c r="X10" s="33">
        <f t="shared" si="4"/>
        <v>147.34337141245427</v>
      </c>
      <c r="Y10" s="33">
        <f t="shared" si="4"/>
        <v>361.51185648830153</v>
      </c>
      <c r="Z10" s="33">
        <f t="shared" si="4"/>
        <v>361.51185648830153</v>
      </c>
      <c r="AA10" s="33">
        <f t="shared" si="4"/>
        <v>623.8164714</v>
      </c>
      <c r="AB10" s="33">
        <f t="shared" si="4"/>
        <v>673.0356362</v>
      </c>
      <c r="AC10" s="33">
        <f t="shared" si="4"/>
        <v>623.8164714</v>
      </c>
    </row>
    <row r="11" spans="1:29" s="12" customFormat="1" ht="8.25">
      <c r="A11" s="28"/>
      <c r="B11" s="35" t="s">
        <v>31</v>
      </c>
      <c r="C11" s="36"/>
      <c r="D11" s="37">
        <f aca="true" t="shared" si="5" ref="D11:K11">1.4*D14</f>
        <v>519.6485634666665</v>
      </c>
      <c r="E11" s="37">
        <f t="shared" si="5"/>
        <v>557.6843850666666</v>
      </c>
      <c r="F11" s="37">
        <f t="shared" si="5"/>
        <v>519.6485634666665</v>
      </c>
      <c r="G11" s="37">
        <f t="shared" si="5"/>
        <v>312.5005902666667</v>
      </c>
      <c r="H11" s="37">
        <f t="shared" si="5"/>
        <v>312.5005902666667</v>
      </c>
      <c r="I11" s="37">
        <f t="shared" si="5"/>
        <v>523.6774890666667</v>
      </c>
      <c r="J11" s="37">
        <f t="shared" si="5"/>
        <v>646.6497333333332</v>
      </c>
      <c r="K11" s="37">
        <f t="shared" si="5"/>
        <v>690.1426</v>
      </c>
      <c r="L11" s="37">
        <f aca="true" t="shared" si="6" ref="L11:AC11">1.4*L14</f>
        <v>646.4425333333332</v>
      </c>
      <c r="M11" s="37">
        <f t="shared" si="6"/>
        <v>532.9028170666667</v>
      </c>
      <c r="N11" s="37">
        <f>1.4*N14</f>
        <v>134.17832677083143</v>
      </c>
      <c r="O11" s="37">
        <f t="shared" si="6"/>
        <v>831.4441594666665</v>
      </c>
      <c r="P11" s="37">
        <f t="shared" si="6"/>
        <v>900.8776111999999</v>
      </c>
      <c r="Q11" s="37">
        <f t="shared" si="6"/>
        <v>831.4441594666665</v>
      </c>
      <c r="R11" s="37">
        <f t="shared" si="6"/>
        <v>900.8776111999999</v>
      </c>
      <c r="S11" s="37">
        <f t="shared" si="6"/>
        <v>523.6774890666667</v>
      </c>
      <c r="T11" s="37">
        <f t="shared" si="6"/>
        <v>646.0015333333332</v>
      </c>
      <c r="U11" s="37">
        <f t="shared" si="6"/>
        <v>689.3992</v>
      </c>
      <c r="V11" s="37">
        <f t="shared" si="6"/>
        <v>646.0015333333332</v>
      </c>
      <c r="W11" s="37">
        <f t="shared" si="6"/>
        <v>532.9028170666667</v>
      </c>
      <c r="X11" s="37">
        <f>1.4*X14</f>
        <v>134.1783267660267</v>
      </c>
      <c r="Y11" s="37">
        <f t="shared" si="6"/>
        <v>312.5005902666667</v>
      </c>
      <c r="Z11" s="37">
        <f t="shared" si="6"/>
        <v>312.5005902666667</v>
      </c>
      <c r="AA11" s="37">
        <f t="shared" si="6"/>
        <v>519.5715634666666</v>
      </c>
      <c r="AB11" s="37">
        <f t="shared" si="6"/>
        <v>557.5303850666667</v>
      </c>
      <c r="AC11" s="37">
        <f t="shared" si="6"/>
        <v>519.5715634666666</v>
      </c>
    </row>
    <row r="12" spans="1:29" s="12" customFormat="1" ht="8.25">
      <c r="A12" s="28"/>
      <c r="B12" s="38" t="s">
        <v>29</v>
      </c>
      <c r="C12" s="38"/>
      <c r="D12" s="39">
        <f aca="true" t="shared" si="7" ref="D12:K12">(1.2*D14)+(1.6*D16)+(0.5*(D17+D18))</f>
        <v>631.6409034</v>
      </c>
      <c r="E12" s="39">
        <f t="shared" si="7"/>
        <v>681.6155401999999</v>
      </c>
      <c r="F12" s="39">
        <f t="shared" si="7"/>
        <v>631.6409034</v>
      </c>
      <c r="G12" s="39">
        <f t="shared" si="7"/>
        <v>365.6990880308906</v>
      </c>
      <c r="H12" s="39">
        <f t="shared" si="7"/>
        <v>361.51185648830153</v>
      </c>
      <c r="I12" s="39">
        <f t="shared" si="7"/>
        <v>658.4013272000001</v>
      </c>
      <c r="J12" s="39">
        <f t="shared" si="7"/>
        <v>973.334075</v>
      </c>
      <c r="K12" s="39">
        <f t="shared" si="7"/>
        <v>1040.112925</v>
      </c>
      <c r="L12" s="39">
        <f aca="true" t="shared" si="8" ref="L12:AC12">(1.2*L14)+(1.6*L16)+(0.5*(L17+L18))</f>
        <v>973.156475</v>
      </c>
      <c r="M12" s="39">
        <f t="shared" si="8"/>
        <v>664.9197202000001</v>
      </c>
      <c r="N12" s="39">
        <f>(1.2*N14)+(1.6*N16)+(0.5*(N17+N18))</f>
        <v>147.34337141657264</v>
      </c>
      <c r="O12" s="39">
        <f t="shared" si="8"/>
        <v>1035.4992734</v>
      </c>
      <c r="P12" s="39">
        <f t="shared" si="8"/>
        <v>1114.3356036</v>
      </c>
      <c r="Q12" s="39">
        <f t="shared" si="8"/>
        <v>1022.1041054</v>
      </c>
      <c r="R12" s="39">
        <f t="shared" si="8"/>
        <v>1114.3356036</v>
      </c>
      <c r="S12" s="39">
        <f t="shared" si="8"/>
        <v>649.7071832000001</v>
      </c>
      <c r="T12" s="39">
        <f t="shared" si="8"/>
        <v>955.3904749999999</v>
      </c>
      <c r="U12" s="39">
        <f t="shared" si="8"/>
        <v>1020.863725</v>
      </c>
      <c r="V12" s="39">
        <f t="shared" si="8"/>
        <v>955.3904749999999</v>
      </c>
      <c r="W12" s="39">
        <f t="shared" si="8"/>
        <v>664.9197202000001</v>
      </c>
      <c r="X12" s="39">
        <f>(1.2*X14)+(1.6*X16)+(0.5*(X17+X18))</f>
        <v>147.34337141245427</v>
      </c>
      <c r="Y12" s="39">
        <f t="shared" si="8"/>
        <v>361.51185648830153</v>
      </c>
      <c r="Z12" s="39">
        <f t="shared" si="8"/>
        <v>361.51185648830153</v>
      </c>
      <c r="AA12" s="39">
        <f t="shared" si="8"/>
        <v>623.8164714</v>
      </c>
      <c r="AB12" s="39">
        <f t="shared" si="8"/>
        <v>673.0356362</v>
      </c>
      <c r="AC12" s="39">
        <f t="shared" si="8"/>
        <v>623.8164714</v>
      </c>
    </row>
    <row r="13" spans="1:29" s="12" customFormat="1" ht="9" thickBot="1">
      <c r="A13" s="28"/>
      <c r="B13" s="16" t="s">
        <v>30</v>
      </c>
      <c r="C13" s="16"/>
      <c r="D13" s="40">
        <f aca="true" t="shared" si="9" ref="D13:K13">(1.2*D14)+(1*D16)+(1.6*(D17+D18))</f>
        <v>568.5303943999999</v>
      </c>
      <c r="E13" s="40">
        <f t="shared" si="9"/>
        <v>614.7069672</v>
      </c>
      <c r="F13" s="40">
        <f t="shared" si="9"/>
        <v>568.5303943999999</v>
      </c>
      <c r="G13" s="40">
        <f t="shared" si="9"/>
        <v>329.0085483193066</v>
      </c>
      <c r="H13" s="40">
        <f t="shared" si="9"/>
        <v>326.39152860518846</v>
      </c>
      <c r="I13" s="40">
        <f t="shared" si="9"/>
        <v>589.5424992000001</v>
      </c>
      <c r="J13" s="40">
        <f t="shared" si="9"/>
        <v>835.6186999999999</v>
      </c>
      <c r="K13" s="40">
        <f t="shared" si="9"/>
        <v>892.7033</v>
      </c>
      <c r="L13" s="40">
        <f aca="true" t="shared" si="10" ref="L13:AC13">(1.2*L14)+(1*L16)+(1.6*(L17+L18))</f>
        <v>835.4410999999999</v>
      </c>
      <c r="M13" s="40">
        <f t="shared" si="10"/>
        <v>593.6401632</v>
      </c>
      <c r="N13" s="40">
        <f t="shared" si="10"/>
        <v>135.2183550259823</v>
      </c>
      <c r="O13" s="40">
        <f t="shared" si="10"/>
        <v>929.4076824</v>
      </c>
      <c r="P13" s="40">
        <f t="shared" si="10"/>
        <v>1001.3494496</v>
      </c>
      <c r="Q13" s="40">
        <f t="shared" si="10"/>
        <v>921.0357024</v>
      </c>
      <c r="R13" s="40">
        <f t="shared" si="10"/>
        <v>1001.3494496</v>
      </c>
      <c r="S13" s="40">
        <f t="shared" si="10"/>
        <v>584.1086592</v>
      </c>
      <c r="T13" s="40">
        <f t="shared" si="10"/>
        <v>824.1955999999999</v>
      </c>
      <c r="U13" s="40">
        <f t="shared" si="10"/>
        <v>880.4336</v>
      </c>
      <c r="V13" s="40">
        <f t="shared" si="10"/>
        <v>824.1955999999999</v>
      </c>
      <c r="W13" s="40">
        <f t="shared" si="10"/>
        <v>593.6401632</v>
      </c>
      <c r="X13" s="40">
        <f t="shared" si="10"/>
        <v>135.2183550218639</v>
      </c>
      <c r="Y13" s="40">
        <f t="shared" si="10"/>
        <v>326.39152860518846</v>
      </c>
      <c r="Z13" s="40">
        <f t="shared" si="10"/>
        <v>326.39152860518846</v>
      </c>
      <c r="AA13" s="40">
        <f t="shared" si="10"/>
        <v>563.6153744</v>
      </c>
      <c r="AB13" s="40">
        <f t="shared" si="10"/>
        <v>609.2950272</v>
      </c>
      <c r="AC13" s="40">
        <f t="shared" si="10"/>
        <v>563.6153744</v>
      </c>
    </row>
    <row r="14" spans="1:29" s="12" customFormat="1" ht="8.25">
      <c r="A14" s="28"/>
      <c r="B14" s="35" t="s">
        <v>34</v>
      </c>
      <c r="C14" s="36"/>
      <c r="D14" s="37">
        <f aca="true" t="shared" si="11" ref="D14:AC14">(SUM(D65:D77)+($C$2*SUM(D24:D36))+($G$2*SUM(D24:D36))+($J$2*SUM(D24:D34))+($N$2*SUM(D38:D50))+($C$3*SUM(D35:D36))+(D7*D20)+D78)/1000</f>
        <v>371.1775453333332</v>
      </c>
      <c r="E14" s="37">
        <f t="shared" si="11"/>
        <v>398.3459893333333</v>
      </c>
      <c r="F14" s="37">
        <f t="shared" si="11"/>
        <v>371.1775453333332</v>
      </c>
      <c r="G14" s="37">
        <f t="shared" si="11"/>
        <v>223.21470733333334</v>
      </c>
      <c r="H14" s="37">
        <f t="shared" si="11"/>
        <v>223.21470733333334</v>
      </c>
      <c r="I14" s="37">
        <f t="shared" si="11"/>
        <v>374.05534933333337</v>
      </c>
      <c r="J14" s="37">
        <f t="shared" si="11"/>
        <v>461.8926666666666</v>
      </c>
      <c r="K14" s="37">
        <f t="shared" si="11"/>
        <v>492.959</v>
      </c>
      <c r="L14" s="37">
        <f t="shared" si="11"/>
        <v>461.7446666666666</v>
      </c>
      <c r="M14" s="37">
        <f t="shared" si="11"/>
        <v>380.64486933333336</v>
      </c>
      <c r="N14" s="37">
        <f t="shared" si="11"/>
        <v>95.84166197916532</v>
      </c>
      <c r="O14" s="37">
        <f t="shared" si="11"/>
        <v>593.8886853333332</v>
      </c>
      <c r="P14" s="37">
        <f t="shared" si="11"/>
        <v>643.484008</v>
      </c>
      <c r="Q14" s="37">
        <f t="shared" si="11"/>
        <v>593.8886853333332</v>
      </c>
      <c r="R14" s="37">
        <f t="shared" si="11"/>
        <v>643.484008</v>
      </c>
      <c r="S14" s="37">
        <f t="shared" si="11"/>
        <v>374.05534933333337</v>
      </c>
      <c r="T14" s="37">
        <f t="shared" si="11"/>
        <v>461.4296666666666</v>
      </c>
      <c r="U14" s="37">
        <f t="shared" si="11"/>
        <v>492.428</v>
      </c>
      <c r="V14" s="37">
        <f t="shared" si="11"/>
        <v>461.4296666666666</v>
      </c>
      <c r="W14" s="37">
        <f t="shared" si="11"/>
        <v>380.64486933333336</v>
      </c>
      <c r="X14" s="37">
        <f t="shared" si="11"/>
        <v>95.84166197573335</v>
      </c>
      <c r="Y14" s="37">
        <f t="shared" si="11"/>
        <v>223.21470733333334</v>
      </c>
      <c r="Z14" s="37">
        <f t="shared" si="11"/>
        <v>223.21470733333334</v>
      </c>
      <c r="AA14" s="37">
        <f t="shared" si="11"/>
        <v>371.1225453333333</v>
      </c>
      <c r="AB14" s="37">
        <f t="shared" si="11"/>
        <v>398.23598933333335</v>
      </c>
      <c r="AC14" s="37">
        <f t="shared" si="11"/>
        <v>371.1225453333333</v>
      </c>
    </row>
    <row r="15" spans="1:29" s="12" customFormat="1" ht="8.25">
      <c r="A15" s="28"/>
      <c r="B15" s="41" t="s">
        <v>35</v>
      </c>
      <c r="C15" s="38"/>
      <c r="D15" s="39">
        <f aca="true" t="shared" si="12" ref="D15:K15">((D52*D24)+(D53*D25)+(D54*D26)+(D55*D27)+(D56*D28)+(D57*D29)+(D58*D30)+(D59*D31)+(D60*D32)+(D61*D33)+(D62*D34))/1000</f>
        <v>286.90035000000006</v>
      </c>
      <c r="E15" s="39">
        <f t="shared" si="12"/>
        <v>312.39645</v>
      </c>
      <c r="F15" s="39">
        <f t="shared" si="12"/>
        <v>286.90035000000006</v>
      </c>
      <c r="G15" s="39">
        <f t="shared" si="12"/>
        <v>136.36875</v>
      </c>
      <c r="H15" s="39">
        <f t="shared" si="12"/>
        <v>130.5327</v>
      </c>
      <c r="I15" s="39">
        <f t="shared" si="12"/>
        <v>321.5022</v>
      </c>
      <c r="J15" s="39">
        <f t="shared" si="12"/>
        <v>642.99375</v>
      </c>
      <c r="K15" s="39">
        <f t="shared" si="12"/>
        <v>688.25625</v>
      </c>
      <c r="L15" s="39">
        <f aca="true" t="shared" si="13" ref="L15:AC15">((L52*L24)+(L53*L25)+(L54*L26)+(L55*L27)+(L56*L28)+(L57*L29)+(L58*L30)+(L59*L31)+(L60*L32)+(L61*L33)+(L62*L34))/1000</f>
        <v>642.99375</v>
      </c>
      <c r="M15" s="39">
        <f t="shared" si="13"/>
        <v>321.11680000000007</v>
      </c>
      <c r="N15" s="39">
        <f>((N52*N24)+(N53*N25)+(N54*N26)+(N55*N27)+(N56*N28)+(N57*N29)+(N58*N30)+(N59*N31)+(N60*N32)+(N61*N33)+(N62*N34))/1000</f>
        <v>31.0682</v>
      </c>
      <c r="O15" s="39">
        <f t="shared" si="13"/>
        <v>495.34215000000006</v>
      </c>
      <c r="P15" s="39">
        <f t="shared" si="13"/>
        <v>525.3195999999999</v>
      </c>
      <c r="Q15" s="39">
        <f t="shared" si="13"/>
        <v>474.4122000000001</v>
      </c>
      <c r="R15" s="39">
        <f t="shared" si="13"/>
        <v>525.3195999999999</v>
      </c>
      <c r="S15" s="39">
        <f t="shared" si="13"/>
        <v>307.91760000000005</v>
      </c>
      <c r="T15" s="39">
        <f t="shared" si="13"/>
        <v>615.825</v>
      </c>
      <c r="U15" s="39">
        <f t="shared" si="13"/>
        <v>659.175</v>
      </c>
      <c r="V15" s="39">
        <f t="shared" si="13"/>
        <v>615.825</v>
      </c>
      <c r="W15" s="39">
        <f t="shared" si="13"/>
        <v>321.11680000000007</v>
      </c>
      <c r="X15" s="39">
        <f>((X52*X24)+(X53*X25)+(X54*X26)+(X55*X27)+(X56*X28)+(X57*X29)+(X58*X30)+(X59*X31)+(X60*X32)+(X61*X33)+(X62*X34))/1000</f>
        <v>31.0682</v>
      </c>
      <c r="Y15" s="39">
        <f t="shared" si="13"/>
        <v>130.5327</v>
      </c>
      <c r="Z15" s="39">
        <f t="shared" si="13"/>
        <v>130.5327</v>
      </c>
      <c r="AA15" s="39">
        <f t="shared" si="13"/>
        <v>274.7778</v>
      </c>
      <c r="AB15" s="39">
        <f t="shared" si="13"/>
        <v>299.19660000000005</v>
      </c>
      <c r="AC15" s="39">
        <f t="shared" si="13"/>
        <v>274.7778</v>
      </c>
    </row>
    <row r="16" spans="1:29" s="12" customFormat="1" ht="8.25">
      <c r="A16" s="28"/>
      <c r="B16" s="41" t="s">
        <v>40</v>
      </c>
      <c r="C16" s="38"/>
      <c r="D16" s="39">
        <f aca="true" t="shared" si="14" ref="D16:K16">D15*D19</f>
        <v>114.76014000000004</v>
      </c>
      <c r="E16" s="39">
        <f t="shared" si="14"/>
        <v>124.95858000000001</v>
      </c>
      <c r="F16" s="39">
        <f t="shared" si="14"/>
        <v>114.76014000000004</v>
      </c>
      <c r="G16" s="39">
        <f t="shared" si="14"/>
        <v>61.15089951930662</v>
      </c>
      <c r="H16" s="39">
        <f t="shared" si="14"/>
        <v>58.53387980518847</v>
      </c>
      <c r="I16" s="39">
        <f t="shared" si="14"/>
        <v>128.60088000000002</v>
      </c>
      <c r="J16" s="39">
        <f t="shared" si="14"/>
        <v>257.1975</v>
      </c>
      <c r="K16" s="39">
        <f t="shared" si="14"/>
        <v>275.3025</v>
      </c>
      <c r="L16" s="39">
        <f aca="true" t="shared" si="15" ref="L16:AC16">L15*L19</f>
        <v>257.1975</v>
      </c>
      <c r="M16" s="39">
        <f t="shared" si="15"/>
        <v>128.44672000000003</v>
      </c>
      <c r="N16" s="39">
        <f t="shared" si="15"/>
        <v>20.208360650983913</v>
      </c>
      <c r="O16" s="39">
        <f t="shared" si="15"/>
        <v>198.13686000000004</v>
      </c>
      <c r="P16" s="39">
        <f t="shared" si="15"/>
        <v>210.12784</v>
      </c>
      <c r="Q16" s="39">
        <f t="shared" si="15"/>
        <v>189.76488000000006</v>
      </c>
      <c r="R16" s="39">
        <f t="shared" si="15"/>
        <v>210.12784</v>
      </c>
      <c r="S16" s="39">
        <f t="shared" si="15"/>
        <v>123.16704000000003</v>
      </c>
      <c r="T16" s="39">
        <f t="shared" si="15"/>
        <v>246.33000000000004</v>
      </c>
      <c r="U16" s="39">
        <f t="shared" si="15"/>
        <v>263.67</v>
      </c>
      <c r="V16" s="39">
        <f t="shared" si="15"/>
        <v>246.33000000000004</v>
      </c>
      <c r="W16" s="39">
        <f t="shared" si="15"/>
        <v>128.44672000000003</v>
      </c>
      <c r="X16" s="39">
        <f t="shared" si="15"/>
        <v>20.208360650983913</v>
      </c>
      <c r="Y16" s="39">
        <f t="shared" si="15"/>
        <v>58.53387980518847</v>
      </c>
      <c r="Z16" s="39">
        <f t="shared" si="15"/>
        <v>58.53387980518847</v>
      </c>
      <c r="AA16" s="39">
        <f t="shared" si="15"/>
        <v>109.91112000000001</v>
      </c>
      <c r="AB16" s="39">
        <f t="shared" si="15"/>
        <v>119.67864000000003</v>
      </c>
      <c r="AC16" s="39">
        <f t="shared" si="15"/>
        <v>109.91112000000001</v>
      </c>
    </row>
    <row r="17" spans="1:29" s="12" customFormat="1" ht="8.25">
      <c r="A17" s="28"/>
      <c r="B17" s="38" t="s">
        <v>36</v>
      </c>
      <c r="C17" s="38"/>
      <c r="D17" s="39">
        <f aca="true" t="shared" si="16" ref="D17:K17">((D63*D35)+(D64*D36))/1000</f>
        <v>4.1786</v>
      </c>
      <c r="E17" s="39">
        <f t="shared" si="16"/>
        <v>5.866599999999999</v>
      </c>
      <c r="F17" s="39">
        <f t="shared" si="16"/>
        <v>4.1786</v>
      </c>
      <c r="G17" s="39">
        <f t="shared" si="16"/>
        <v>0</v>
      </c>
      <c r="H17" s="39">
        <f t="shared" si="16"/>
        <v>0</v>
      </c>
      <c r="I17" s="39">
        <f t="shared" si="16"/>
        <v>6.0376</v>
      </c>
      <c r="J17" s="39">
        <f t="shared" si="16"/>
        <v>12.075</v>
      </c>
      <c r="K17" s="39">
        <f t="shared" si="16"/>
        <v>12.925</v>
      </c>
      <c r="L17" s="39">
        <f aca="true" t="shared" si="17" ref="L17:AC17">((L63*L35)+(L64*L36))/1000</f>
        <v>12.075</v>
      </c>
      <c r="M17" s="39">
        <f t="shared" si="17"/>
        <v>4.2098</v>
      </c>
      <c r="N17" s="39">
        <f>((N63*N35)+(N64*N36))/1000</f>
        <v>0</v>
      </c>
      <c r="O17" s="39">
        <f t="shared" si="17"/>
        <v>9.302200000000001</v>
      </c>
      <c r="P17" s="39">
        <f t="shared" si="17"/>
        <v>9.5204</v>
      </c>
      <c r="Q17" s="39">
        <f t="shared" si="17"/>
        <v>9.302200000000001</v>
      </c>
      <c r="R17" s="39">
        <f t="shared" si="17"/>
        <v>9.5204</v>
      </c>
      <c r="S17" s="39">
        <f t="shared" si="17"/>
        <v>6.0376</v>
      </c>
      <c r="T17" s="39">
        <f t="shared" si="17"/>
        <v>12.075</v>
      </c>
      <c r="U17" s="39">
        <f t="shared" si="17"/>
        <v>12.925</v>
      </c>
      <c r="V17" s="39">
        <f t="shared" si="17"/>
        <v>12.075</v>
      </c>
      <c r="W17" s="39">
        <f t="shared" si="17"/>
        <v>4.2098</v>
      </c>
      <c r="X17" s="39">
        <f>((X63*X35)+(X64*X36))/1000</f>
        <v>0</v>
      </c>
      <c r="Y17" s="39">
        <f t="shared" si="17"/>
        <v>0</v>
      </c>
      <c r="Z17" s="39">
        <f t="shared" si="17"/>
        <v>0</v>
      </c>
      <c r="AA17" s="39">
        <f t="shared" si="17"/>
        <v>4.1786</v>
      </c>
      <c r="AB17" s="39">
        <f t="shared" si="17"/>
        <v>5.866599999999999</v>
      </c>
      <c r="AC17" s="39">
        <f t="shared" si="17"/>
        <v>4.1786</v>
      </c>
    </row>
    <row r="18" spans="1:29" s="12" customFormat="1" ht="9" thickBot="1">
      <c r="A18" s="28"/>
      <c r="B18" s="16" t="s">
        <v>37</v>
      </c>
      <c r="C18" s="16"/>
      <c r="D18" s="40">
        <f aca="true" t="shared" si="18" ref="D18:AC18">(($G$3*D35)+($G$3*D36))/1000</f>
        <v>1.04465</v>
      </c>
      <c r="E18" s="40">
        <f t="shared" si="18"/>
        <v>1.4666499999999998</v>
      </c>
      <c r="F18" s="40">
        <f t="shared" si="18"/>
        <v>1.04465</v>
      </c>
      <c r="G18" s="40">
        <f t="shared" si="18"/>
        <v>0</v>
      </c>
      <c r="H18" s="40">
        <f t="shared" si="18"/>
        <v>0</v>
      </c>
      <c r="I18" s="40">
        <f t="shared" si="18"/>
        <v>1.5094</v>
      </c>
      <c r="J18" s="40">
        <f t="shared" si="18"/>
        <v>3.01875</v>
      </c>
      <c r="K18" s="40">
        <f t="shared" si="18"/>
        <v>3.23125</v>
      </c>
      <c r="L18" s="40">
        <f t="shared" si="18"/>
        <v>3.01875</v>
      </c>
      <c r="M18" s="40">
        <f t="shared" si="18"/>
        <v>1.05245</v>
      </c>
      <c r="N18" s="40">
        <f t="shared" si="18"/>
        <v>0</v>
      </c>
      <c r="O18" s="40">
        <f t="shared" si="18"/>
        <v>2.3255500000000002</v>
      </c>
      <c r="P18" s="40">
        <f t="shared" si="18"/>
        <v>2.3801</v>
      </c>
      <c r="Q18" s="40">
        <f t="shared" si="18"/>
        <v>2.3255500000000002</v>
      </c>
      <c r="R18" s="40">
        <f t="shared" si="18"/>
        <v>2.3801</v>
      </c>
      <c r="S18" s="40">
        <f t="shared" si="18"/>
        <v>1.5094</v>
      </c>
      <c r="T18" s="40">
        <f t="shared" si="18"/>
        <v>3.01875</v>
      </c>
      <c r="U18" s="40">
        <f t="shared" si="18"/>
        <v>3.23125</v>
      </c>
      <c r="V18" s="40">
        <f t="shared" si="18"/>
        <v>3.01875</v>
      </c>
      <c r="W18" s="40">
        <f t="shared" si="18"/>
        <v>1.05245</v>
      </c>
      <c r="X18" s="40">
        <f t="shared" si="18"/>
        <v>0</v>
      </c>
      <c r="Y18" s="40">
        <f t="shared" si="18"/>
        <v>0</v>
      </c>
      <c r="Z18" s="40">
        <f t="shared" si="18"/>
        <v>0</v>
      </c>
      <c r="AA18" s="40">
        <f t="shared" si="18"/>
        <v>1.04465</v>
      </c>
      <c r="AB18" s="40">
        <f t="shared" si="18"/>
        <v>1.4666499999999998</v>
      </c>
      <c r="AC18" s="40">
        <f t="shared" si="18"/>
        <v>1.04465</v>
      </c>
    </row>
    <row r="19" spans="1:29" s="45" customFormat="1" ht="9" thickBot="1">
      <c r="A19" s="42"/>
      <c r="B19" s="43" t="s">
        <v>27</v>
      </c>
      <c r="C19" s="43"/>
      <c r="D19" s="44">
        <f aca="true" t="shared" si="19" ref="D19:AC19">IF(0.25+(15/(($J$3*D37)^0.5))&gt;0.4,IF(0.25+(15/(($J$3*D37)^0.5))&gt;1,1,0.25+(15/(($J$3*D37)^0.5))),0.4)</f>
        <v>0.4</v>
      </c>
      <c r="E19" s="44">
        <f t="shared" si="19"/>
        <v>0.4</v>
      </c>
      <c r="F19" s="44">
        <f t="shared" si="19"/>
        <v>0.4</v>
      </c>
      <c r="G19" s="44">
        <f t="shared" si="19"/>
        <v>0.4484231139414757</v>
      </c>
      <c r="H19" s="44">
        <f t="shared" si="19"/>
        <v>0.4484231139414757</v>
      </c>
      <c r="I19" s="44">
        <f t="shared" si="19"/>
        <v>0.4</v>
      </c>
      <c r="J19" s="44">
        <f t="shared" si="19"/>
        <v>0.4</v>
      </c>
      <c r="K19" s="44">
        <f t="shared" si="19"/>
        <v>0.4</v>
      </c>
      <c r="L19" s="44">
        <f t="shared" si="19"/>
        <v>0.4</v>
      </c>
      <c r="M19" s="44">
        <f t="shared" si="19"/>
        <v>0.4</v>
      </c>
      <c r="N19" s="44">
        <f t="shared" si="19"/>
        <v>0.6504516081068074</v>
      </c>
      <c r="O19" s="44">
        <f t="shared" si="19"/>
        <v>0.4</v>
      </c>
      <c r="P19" s="44">
        <f t="shared" si="19"/>
        <v>0.4</v>
      </c>
      <c r="Q19" s="44">
        <f t="shared" si="19"/>
        <v>0.4</v>
      </c>
      <c r="R19" s="44">
        <f t="shared" si="19"/>
        <v>0.4</v>
      </c>
      <c r="S19" s="44">
        <f t="shared" si="19"/>
        <v>0.4</v>
      </c>
      <c r="T19" s="44">
        <f t="shared" si="19"/>
        <v>0.4</v>
      </c>
      <c r="U19" s="44">
        <f t="shared" si="19"/>
        <v>0.4</v>
      </c>
      <c r="V19" s="44">
        <f t="shared" si="19"/>
        <v>0.4</v>
      </c>
      <c r="W19" s="44">
        <f t="shared" si="19"/>
        <v>0.4</v>
      </c>
      <c r="X19" s="44">
        <f t="shared" si="19"/>
        <v>0.6504516081068074</v>
      </c>
      <c r="Y19" s="44">
        <f t="shared" si="19"/>
        <v>0.4484231139414757</v>
      </c>
      <c r="Z19" s="44">
        <f t="shared" si="19"/>
        <v>0.4484231139414757</v>
      </c>
      <c r="AA19" s="44">
        <f t="shared" si="19"/>
        <v>0.4</v>
      </c>
      <c r="AB19" s="44">
        <f t="shared" si="19"/>
        <v>0.4</v>
      </c>
      <c r="AC19" s="44">
        <f t="shared" si="19"/>
        <v>0.4</v>
      </c>
    </row>
    <row r="20" spans="1:29" s="12" customFormat="1" ht="8.25">
      <c r="A20" s="28"/>
      <c r="B20" s="35" t="s">
        <v>43</v>
      </c>
      <c r="C20" s="36"/>
      <c r="D20" s="46">
        <f aca="true" t="shared" si="20" ref="D20:AC20">$N$3</f>
        <v>14</v>
      </c>
      <c r="E20" s="46">
        <f t="shared" si="20"/>
        <v>14</v>
      </c>
      <c r="F20" s="46">
        <f t="shared" si="20"/>
        <v>14</v>
      </c>
      <c r="G20" s="46">
        <f t="shared" si="20"/>
        <v>14</v>
      </c>
      <c r="H20" s="46">
        <f t="shared" si="20"/>
        <v>14</v>
      </c>
      <c r="I20" s="46">
        <f t="shared" si="20"/>
        <v>14</v>
      </c>
      <c r="J20" s="46">
        <f t="shared" si="20"/>
        <v>14</v>
      </c>
      <c r="K20" s="46">
        <f t="shared" si="20"/>
        <v>14</v>
      </c>
      <c r="L20" s="46">
        <f t="shared" si="20"/>
        <v>14</v>
      </c>
      <c r="M20" s="46">
        <f t="shared" si="20"/>
        <v>14</v>
      </c>
      <c r="N20" s="46">
        <f t="shared" si="20"/>
        <v>14</v>
      </c>
      <c r="O20" s="46">
        <f t="shared" si="20"/>
        <v>14</v>
      </c>
      <c r="P20" s="46">
        <f t="shared" si="20"/>
        <v>14</v>
      </c>
      <c r="Q20" s="46">
        <f t="shared" si="20"/>
        <v>14</v>
      </c>
      <c r="R20" s="46">
        <f t="shared" si="20"/>
        <v>14</v>
      </c>
      <c r="S20" s="46">
        <f t="shared" si="20"/>
        <v>14</v>
      </c>
      <c r="T20" s="46">
        <f t="shared" si="20"/>
        <v>14</v>
      </c>
      <c r="U20" s="46">
        <f t="shared" si="20"/>
        <v>14</v>
      </c>
      <c r="V20" s="46">
        <f t="shared" si="20"/>
        <v>14</v>
      </c>
      <c r="W20" s="46">
        <f t="shared" si="20"/>
        <v>14</v>
      </c>
      <c r="X20" s="46">
        <f t="shared" si="20"/>
        <v>14</v>
      </c>
      <c r="Y20" s="46">
        <f t="shared" si="20"/>
        <v>14</v>
      </c>
      <c r="Z20" s="46">
        <f t="shared" si="20"/>
        <v>14</v>
      </c>
      <c r="AA20" s="46">
        <f t="shared" si="20"/>
        <v>14</v>
      </c>
      <c r="AB20" s="46">
        <f t="shared" si="20"/>
        <v>14</v>
      </c>
      <c r="AC20" s="46">
        <f t="shared" si="20"/>
        <v>14</v>
      </c>
    </row>
    <row r="21" spans="1:29" s="12" customFormat="1" ht="8.25">
      <c r="A21" s="28"/>
      <c r="B21" s="41" t="s">
        <v>2</v>
      </c>
      <c r="C21" s="38"/>
      <c r="D21" s="47">
        <v>1</v>
      </c>
      <c r="E21" s="47">
        <v>1</v>
      </c>
      <c r="F21" s="47">
        <v>1</v>
      </c>
      <c r="G21" s="47">
        <v>1</v>
      </c>
      <c r="H21" s="47">
        <v>1</v>
      </c>
      <c r="I21" s="47">
        <v>1</v>
      </c>
      <c r="J21" s="47">
        <v>1</v>
      </c>
      <c r="K21" s="47">
        <v>1</v>
      </c>
      <c r="L21" s="47">
        <v>1</v>
      </c>
      <c r="M21" s="47">
        <v>1</v>
      </c>
      <c r="N21" s="47">
        <v>1</v>
      </c>
      <c r="O21" s="47">
        <v>1</v>
      </c>
      <c r="P21" s="47">
        <v>1</v>
      </c>
      <c r="Q21" s="47">
        <v>1</v>
      </c>
      <c r="R21" s="47">
        <v>1</v>
      </c>
      <c r="S21" s="47">
        <v>1</v>
      </c>
      <c r="T21" s="47">
        <v>1</v>
      </c>
      <c r="U21" s="47">
        <v>1</v>
      </c>
      <c r="V21" s="47">
        <v>1</v>
      </c>
      <c r="W21" s="47">
        <v>1</v>
      </c>
      <c r="X21" s="47">
        <v>1</v>
      </c>
      <c r="Y21" s="47">
        <v>1</v>
      </c>
      <c r="Z21" s="47">
        <v>1</v>
      </c>
      <c r="AA21" s="47">
        <v>1</v>
      </c>
      <c r="AB21" s="47">
        <v>1</v>
      </c>
      <c r="AC21" s="47">
        <v>1</v>
      </c>
    </row>
    <row r="22" spans="1:29" s="12" customFormat="1" ht="8.25">
      <c r="A22" s="28"/>
      <c r="B22" s="41" t="s">
        <v>44</v>
      </c>
      <c r="C22" s="38"/>
      <c r="D22" s="39">
        <f aca="true" t="shared" si="21" ref="D22:K22">D21*D20</f>
        <v>14</v>
      </c>
      <c r="E22" s="39">
        <f t="shared" si="21"/>
        <v>14</v>
      </c>
      <c r="F22" s="39">
        <f t="shared" si="21"/>
        <v>14</v>
      </c>
      <c r="G22" s="39">
        <f t="shared" si="21"/>
        <v>14</v>
      </c>
      <c r="H22" s="39">
        <f t="shared" si="21"/>
        <v>14</v>
      </c>
      <c r="I22" s="39">
        <f t="shared" si="21"/>
        <v>14</v>
      </c>
      <c r="J22" s="39">
        <f t="shared" si="21"/>
        <v>14</v>
      </c>
      <c r="K22" s="39">
        <f t="shared" si="21"/>
        <v>14</v>
      </c>
      <c r="L22" s="39">
        <f aca="true" t="shared" si="22" ref="L22:AC22">L21*L20</f>
        <v>14</v>
      </c>
      <c r="M22" s="39">
        <f t="shared" si="22"/>
        <v>14</v>
      </c>
      <c r="N22" s="39">
        <f t="shared" si="22"/>
        <v>14</v>
      </c>
      <c r="O22" s="39">
        <f t="shared" si="22"/>
        <v>14</v>
      </c>
      <c r="P22" s="39">
        <f t="shared" si="22"/>
        <v>14</v>
      </c>
      <c r="Q22" s="39">
        <f t="shared" si="22"/>
        <v>14</v>
      </c>
      <c r="R22" s="39">
        <f t="shared" si="22"/>
        <v>14</v>
      </c>
      <c r="S22" s="39">
        <f t="shared" si="22"/>
        <v>14</v>
      </c>
      <c r="T22" s="39">
        <f t="shared" si="22"/>
        <v>14</v>
      </c>
      <c r="U22" s="39">
        <f t="shared" si="22"/>
        <v>14</v>
      </c>
      <c r="V22" s="39">
        <f t="shared" si="22"/>
        <v>14</v>
      </c>
      <c r="W22" s="39">
        <f t="shared" si="22"/>
        <v>14</v>
      </c>
      <c r="X22" s="39">
        <f t="shared" si="22"/>
        <v>14</v>
      </c>
      <c r="Y22" s="39">
        <f t="shared" si="22"/>
        <v>14</v>
      </c>
      <c r="Z22" s="39">
        <f t="shared" si="22"/>
        <v>14</v>
      </c>
      <c r="AA22" s="39">
        <f t="shared" si="22"/>
        <v>14</v>
      </c>
      <c r="AB22" s="39">
        <f t="shared" si="22"/>
        <v>14</v>
      </c>
      <c r="AC22" s="39">
        <f t="shared" si="22"/>
        <v>14</v>
      </c>
    </row>
    <row r="23" spans="1:29" s="14" customFormat="1" ht="9" thickBot="1">
      <c r="A23" s="48"/>
      <c r="B23" s="49" t="s">
        <v>45</v>
      </c>
      <c r="C23" s="49"/>
      <c r="D23" s="40">
        <f aca="true" t="shared" si="23" ref="D23:K23">D7*D20</f>
        <v>910</v>
      </c>
      <c r="E23" s="40">
        <f t="shared" si="23"/>
        <v>910</v>
      </c>
      <c r="F23" s="40">
        <f t="shared" si="23"/>
        <v>910</v>
      </c>
      <c r="G23" s="40">
        <f t="shared" si="23"/>
        <v>630</v>
      </c>
      <c r="H23" s="40">
        <f t="shared" si="23"/>
        <v>630</v>
      </c>
      <c r="I23" s="40">
        <f t="shared" si="23"/>
        <v>910</v>
      </c>
      <c r="J23" s="40">
        <f t="shared" si="23"/>
        <v>1344</v>
      </c>
      <c r="K23" s="40">
        <f t="shared" si="23"/>
        <v>1344</v>
      </c>
      <c r="L23" s="40">
        <f aca="true" t="shared" si="24" ref="L23:AC23">L7*L20</f>
        <v>1344</v>
      </c>
      <c r="M23" s="40">
        <f t="shared" si="24"/>
        <v>910</v>
      </c>
      <c r="N23" s="40">
        <f>N7*N20</f>
        <v>434</v>
      </c>
      <c r="O23" s="40">
        <f t="shared" si="24"/>
        <v>1344</v>
      </c>
      <c r="P23" s="40">
        <f t="shared" si="24"/>
        <v>1484</v>
      </c>
      <c r="Q23" s="40">
        <f t="shared" si="24"/>
        <v>1344</v>
      </c>
      <c r="R23" s="40">
        <f t="shared" si="24"/>
        <v>1484</v>
      </c>
      <c r="S23" s="40">
        <f t="shared" si="24"/>
        <v>910</v>
      </c>
      <c r="T23" s="40">
        <f t="shared" si="24"/>
        <v>1344</v>
      </c>
      <c r="U23" s="40">
        <f t="shared" si="24"/>
        <v>1344</v>
      </c>
      <c r="V23" s="40">
        <f t="shared" si="24"/>
        <v>1344</v>
      </c>
      <c r="W23" s="40">
        <f t="shared" si="24"/>
        <v>910</v>
      </c>
      <c r="X23" s="40">
        <f>X7*X20</f>
        <v>434</v>
      </c>
      <c r="Y23" s="40">
        <f t="shared" si="24"/>
        <v>630</v>
      </c>
      <c r="Z23" s="40">
        <f t="shared" si="24"/>
        <v>630</v>
      </c>
      <c r="AA23" s="40">
        <f t="shared" si="24"/>
        <v>910</v>
      </c>
      <c r="AB23" s="40">
        <f t="shared" si="24"/>
        <v>910</v>
      </c>
      <c r="AC23" s="40">
        <f t="shared" si="24"/>
        <v>910</v>
      </c>
    </row>
    <row r="24" spans="1:29" s="14" customFormat="1" ht="8.25">
      <c r="A24" s="48"/>
      <c r="B24" s="50" t="s">
        <v>11</v>
      </c>
      <c r="C24" s="51">
        <v>2</v>
      </c>
      <c r="D24" s="46">
        <v>269.39</v>
      </c>
      <c r="E24" s="46">
        <v>293.33</v>
      </c>
      <c r="F24" s="46">
        <v>269.39</v>
      </c>
      <c r="G24" s="46">
        <v>129.69</v>
      </c>
      <c r="H24" s="46">
        <v>129.69</v>
      </c>
      <c r="I24" s="46">
        <v>301.88</v>
      </c>
      <c r="J24" s="46">
        <v>603.75</v>
      </c>
      <c r="K24" s="46">
        <v>646.25</v>
      </c>
      <c r="L24" s="46">
        <v>603.75</v>
      </c>
      <c r="M24" s="46">
        <v>325.45</v>
      </c>
      <c r="N24" s="52">
        <v>50.11</v>
      </c>
      <c r="O24" s="53">
        <v>465.11</v>
      </c>
      <c r="P24" s="53">
        <v>540.18</v>
      </c>
      <c r="Q24" s="53">
        <v>465.11</v>
      </c>
      <c r="R24" s="53">
        <v>540.18</v>
      </c>
      <c r="S24" s="46">
        <v>301.88</v>
      </c>
      <c r="T24" s="46">
        <v>603.75</v>
      </c>
      <c r="U24" s="46">
        <v>646.25</v>
      </c>
      <c r="V24" s="46">
        <v>603.75</v>
      </c>
      <c r="W24" s="46">
        <v>325.45</v>
      </c>
      <c r="X24" s="52">
        <v>50.11</v>
      </c>
      <c r="Y24" s="46">
        <v>129.69</v>
      </c>
      <c r="Z24" s="46">
        <v>129.69</v>
      </c>
      <c r="AA24" s="46">
        <v>269.39</v>
      </c>
      <c r="AB24" s="46">
        <v>293.33</v>
      </c>
      <c r="AC24" s="46">
        <v>269.39</v>
      </c>
    </row>
    <row r="25" spans="1:29" s="14" customFormat="1" ht="8.25">
      <c r="A25" s="48"/>
      <c r="B25" s="54" t="s">
        <v>7</v>
      </c>
      <c r="C25" s="55">
        <v>3</v>
      </c>
      <c r="D25" s="47">
        <v>269.39</v>
      </c>
      <c r="E25" s="47">
        <v>293.33</v>
      </c>
      <c r="F25" s="47">
        <v>269.39</v>
      </c>
      <c r="G25" s="47">
        <v>129.9</v>
      </c>
      <c r="H25" s="47">
        <v>129.9</v>
      </c>
      <c r="I25" s="47">
        <v>301.88</v>
      </c>
      <c r="J25" s="47">
        <v>603.75</v>
      </c>
      <c r="K25" s="47">
        <v>646.25</v>
      </c>
      <c r="L25" s="47">
        <v>603.75</v>
      </c>
      <c r="M25" s="47">
        <v>325.45</v>
      </c>
      <c r="N25" s="56">
        <v>50.11</v>
      </c>
      <c r="O25" s="47">
        <v>465.11</v>
      </c>
      <c r="P25" s="47">
        <v>540.18</v>
      </c>
      <c r="Q25" s="47">
        <v>465.11</v>
      </c>
      <c r="R25" s="47">
        <v>540.18</v>
      </c>
      <c r="S25" s="47">
        <v>301.88</v>
      </c>
      <c r="T25" s="47">
        <v>603.75</v>
      </c>
      <c r="U25" s="47">
        <v>646.25</v>
      </c>
      <c r="V25" s="47">
        <v>603.75</v>
      </c>
      <c r="W25" s="47">
        <v>325.45</v>
      </c>
      <c r="X25" s="56">
        <v>50.11</v>
      </c>
      <c r="Y25" s="47">
        <v>129.9</v>
      </c>
      <c r="Z25" s="47">
        <v>129.9</v>
      </c>
      <c r="AA25" s="47">
        <v>269.39</v>
      </c>
      <c r="AB25" s="47">
        <v>293.33</v>
      </c>
      <c r="AC25" s="47">
        <v>269.39</v>
      </c>
    </row>
    <row r="26" spans="1:29" s="14" customFormat="1" ht="8.25">
      <c r="A26" s="48"/>
      <c r="B26" s="54" t="s">
        <v>8</v>
      </c>
      <c r="C26" s="55">
        <v>4</v>
      </c>
      <c r="D26" s="47">
        <v>269.39</v>
      </c>
      <c r="E26" s="47">
        <v>293.33</v>
      </c>
      <c r="F26" s="47">
        <v>269.39</v>
      </c>
      <c r="G26" s="47">
        <v>129.9</v>
      </c>
      <c r="H26" s="47">
        <v>129.9</v>
      </c>
      <c r="I26" s="47">
        <v>301.88</v>
      </c>
      <c r="J26" s="47">
        <v>603.75</v>
      </c>
      <c r="K26" s="47">
        <v>646.25</v>
      </c>
      <c r="L26" s="47">
        <v>603.75</v>
      </c>
      <c r="M26" s="47">
        <v>325.45</v>
      </c>
      <c r="N26" s="56">
        <v>50.11</v>
      </c>
      <c r="O26" s="47">
        <v>465.11</v>
      </c>
      <c r="P26" s="47">
        <v>540.18</v>
      </c>
      <c r="Q26" s="47">
        <v>465.11</v>
      </c>
      <c r="R26" s="47">
        <v>540.18</v>
      </c>
      <c r="S26" s="47">
        <v>301.88</v>
      </c>
      <c r="T26" s="47">
        <v>603.75</v>
      </c>
      <c r="U26" s="47">
        <v>646.25</v>
      </c>
      <c r="V26" s="47">
        <v>603.75</v>
      </c>
      <c r="W26" s="47">
        <v>325.45</v>
      </c>
      <c r="X26" s="56">
        <v>50.11</v>
      </c>
      <c r="Y26" s="47">
        <v>129.9</v>
      </c>
      <c r="Z26" s="47">
        <v>129.9</v>
      </c>
      <c r="AA26" s="47">
        <v>269.39</v>
      </c>
      <c r="AB26" s="47">
        <v>293.33</v>
      </c>
      <c r="AC26" s="47">
        <v>269.39</v>
      </c>
    </row>
    <row r="27" spans="1:29" s="14" customFormat="1" ht="8.25">
      <c r="A27" s="48"/>
      <c r="B27" s="54"/>
      <c r="C27" s="55">
        <v>5</v>
      </c>
      <c r="D27" s="47">
        <v>269.39</v>
      </c>
      <c r="E27" s="47">
        <v>293.33</v>
      </c>
      <c r="F27" s="47">
        <v>269.39</v>
      </c>
      <c r="G27" s="47">
        <v>129.9</v>
      </c>
      <c r="H27" s="47">
        <v>129.9</v>
      </c>
      <c r="I27" s="47">
        <v>301.88</v>
      </c>
      <c r="J27" s="47">
        <v>603.75</v>
      </c>
      <c r="K27" s="47">
        <v>646.25</v>
      </c>
      <c r="L27" s="47">
        <v>603.75</v>
      </c>
      <c r="M27" s="47">
        <v>325.45</v>
      </c>
      <c r="N27" s="56">
        <v>50.11</v>
      </c>
      <c r="O27" s="47">
        <v>465.11</v>
      </c>
      <c r="P27" s="47">
        <v>540.18</v>
      </c>
      <c r="Q27" s="47">
        <v>465.11</v>
      </c>
      <c r="R27" s="47">
        <v>540.18</v>
      </c>
      <c r="S27" s="47">
        <v>301.88</v>
      </c>
      <c r="T27" s="47">
        <v>603.75</v>
      </c>
      <c r="U27" s="47">
        <v>646.25</v>
      </c>
      <c r="V27" s="47">
        <v>603.75</v>
      </c>
      <c r="W27" s="47">
        <v>325.45</v>
      </c>
      <c r="X27" s="56">
        <v>50.11</v>
      </c>
      <c r="Y27" s="47">
        <v>129.9</v>
      </c>
      <c r="Z27" s="47">
        <v>129.9</v>
      </c>
      <c r="AA27" s="47">
        <v>269.39</v>
      </c>
      <c r="AB27" s="47">
        <v>293.33</v>
      </c>
      <c r="AC27" s="47">
        <v>269.39</v>
      </c>
    </row>
    <row r="28" spans="1:29" s="14" customFormat="1" ht="8.25">
      <c r="A28" s="48"/>
      <c r="B28" s="54"/>
      <c r="C28" s="55">
        <v>6</v>
      </c>
      <c r="D28" s="47">
        <v>269.39</v>
      </c>
      <c r="E28" s="47">
        <v>293.33</v>
      </c>
      <c r="F28" s="47">
        <v>269.39</v>
      </c>
      <c r="G28" s="47">
        <v>129.9</v>
      </c>
      <c r="H28" s="47">
        <v>129.9</v>
      </c>
      <c r="I28" s="47">
        <v>301.88</v>
      </c>
      <c r="J28" s="47">
        <v>603.75</v>
      </c>
      <c r="K28" s="47">
        <v>646.25</v>
      </c>
      <c r="L28" s="47">
        <v>603.75</v>
      </c>
      <c r="M28" s="47">
        <v>325.45</v>
      </c>
      <c r="N28" s="56">
        <v>50.11</v>
      </c>
      <c r="O28" s="47">
        <v>465.11</v>
      </c>
      <c r="P28" s="47">
        <v>556.22</v>
      </c>
      <c r="Q28" s="47">
        <v>465.11</v>
      </c>
      <c r="R28" s="47">
        <v>556.22</v>
      </c>
      <c r="S28" s="47">
        <v>301.88</v>
      </c>
      <c r="T28" s="47">
        <v>603.75</v>
      </c>
      <c r="U28" s="47">
        <v>646.25</v>
      </c>
      <c r="V28" s="47">
        <v>603.75</v>
      </c>
      <c r="W28" s="47">
        <v>325.45</v>
      </c>
      <c r="X28" s="56">
        <v>50.11</v>
      </c>
      <c r="Y28" s="47">
        <v>129.9</v>
      </c>
      <c r="Z28" s="47">
        <v>129.9</v>
      </c>
      <c r="AA28" s="47">
        <v>269.39</v>
      </c>
      <c r="AB28" s="47">
        <v>293.33</v>
      </c>
      <c r="AC28" s="47">
        <v>269.39</v>
      </c>
    </row>
    <row r="29" spans="1:29" s="14" customFormat="1" ht="8.25">
      <c r="A29" s="48"/>
      <c r="B29" s="54"/>
      <c r="C29" s="55">
        <v>7</v>
      </c>
      <c r="D29" s="47">
        <v>269.39</v>
      </c>
      <c r="E29" s="47">
        <v>293.33</v>
      </c>
      <c r="F29" s="47">
        <v>269.39</v>
      </c>
      <c r="G29" s="47">
        <v>129.9</v>
      </c>
      <c r="H29" s="47">
        <v>129.9</v>
      </c>
      <c r="I29" s="47">
        <v>301.88</v>
      </c>
      <c r="J29" s="47">
        <v>603.75</v>
      </c>
      <c r="K29" s="47">
        <v>646.25</v>
      </c>
      <c r="L29" s="47">
        <v>603.75</v>
      </c>
      <c r="M29" s="47">
        <v>325.45</v>
      </c>
      <c r="N29" s="56">
        <v>50.11</v>
      </c>
      <c r="O29" s="47">
        <v>465.11</v>
      </c>
      <c r="P29" s="47">
        <v>556.22</v>
      </c>
      <c r="Q29" s="47">
        <v>465.11</v>
      </c>
      <c r="R29" s="47">
        <v>556.22</v>
      </c>
      <c r="S29" s="47">
        <v>301.88</v>
      </c>
      <c r="T29" s="47">
        <v>603.75</v>
      </c>
      <c r="U29" s="47">
        <v>646.25</v>
      </c>
      <c r="V29" s="47">
        <v>603.75</v>
      </c>
      <c r="W29" s="47">
        <v>325.45</v>
      </c>
      <c r="X29" s="56">
        <v>50.11</v>
      </c>
      <c r="Y29" s="47">
        <v>129.9</v>
      </c>
      <c r="Z29" s="47">
        <v>129.9</v>
      </c>
      <c r="AA29" s="47">
        <v>269.39</v>
      </c>
      <c r="AB29" s="47">
        <v>293.33</v>
      </c>
      <c r="AC29" s="47">
        <v>269.39</v>
      </c>
    </row>
    <row r="30" spans="1:29" s="14" customFormat="1" ht="8.25">
      <c r="A30" s="48"/>
      <c r="B30" s="54"/>
      <c r="C30" s="55">
        <v>8</v>
      </c>
      <c r="D30" s="47">
        <v>269.39</v>
      </c>
      <c r="E30" s="47">
        <v>293.33</v>
      </c>
      <c r="F30" s="47">
        <v>269.39</v>
      </c>
      <c r="G30" s="47">
        <v>129.9</v>
      </c>
      <c r="H30" s="47">
        <v>129.9</v>
      </c>
      <c r="I30" s="47">
        <v>301.88</v>
      </c>
      <c r="J30" s="47">
        <v>603.75</v>
      </c>
      <c r="K30" s="47">
        <v>646.25</v>
      </c>
      <c r="L30" s="47">
        <v>603.75</v>
      </c>
      <c r="M30" s="47">
        <v>325.45</v>
      </c>
      <c r="N30" s="56">
        <v>50.11</v>
      </c>
      <c r="O30" s="47">
        <v>465.11</v>
      </c>
      <c r="P30" s="47">
        <v>556.22</v>
      </c>
      <c r="Q30" s="47">
        <v>465.11</v>
      </c>
      <c r="R30" s="47">
        <v>556.22</v>
      </c>
      <c r="S30" s="47">
        <v>301.88</v>
      </c>
      <c r="T30" s="47">
        <v>603.75</v>
      </c>
      <c r="U30" s="47">
        <v>646.25</v>
      </c>
      <c r="V30" s="47">
        <v>603.75</v>
      </c>
      <c r="W30" s="47">
        <v>325.45</v>
      </c>
      <c r="X30" s="56">
        <v>50.11</v>
      </c>
      <c r="Y30" s="47">
        <v>129.9</v>
      </c>
      <c r="Z30" s="47">
        <v>129.9</v>
      </c>
      <c r="AA30" s="47">
        <v>269.39</v>
      </c>
      <c r="AB30" s="47">
        <v>293.33</v>
      </c>
      <c r="AC30" s="47">
        <v>269.39</v>
      </c>
    </row>
    <row r="31" spans="1:29" s="14" customFormat="1" ht="8.25">
      <c r="A31" s="48"/>
      <c r="B31" s="54"/>
      <c r="C31" s="55">
        <v>9</v>
      </c>
      <c r="D31" s="47">
        <v>269.39</v>
      </c>
      <c r="E31" s="47">
        <v>293.33</v>
      </c>
      <c r="F31" s="47">
        <v>269.39</v>
      </c>
      <c r="G31" s="47">
        <v>129.9</v>
      </c>
      <c r="H31" s="47">
        <v>129.9</v>
      </c>
      <c r="I31" s="47">
        <v>301.88</v>
      </c>
      <c r="J31" s="47">
        <v>603.75</v>
      </c>
      <c r="K31" s="47">
        <v>646.25</v>
      </c>
      <c r="L31" s="47">
        <v>603.75</v>
      </c>
      <c r="M31" s="47">
        <v>301.88</v>
      </c>
      <c r="N31" s="56">
        <v>0</v>
      </c>
      <c r="O31" s="47">
        <v>465.11</v>
      </c>
      <c r="P31" s="47">
        <v>476.02</v>
      </c>
      <c r="Q31" s="47">
        <v>465.11</v>
      </c>
      <c r="R31" s="47">
        <v>476.02</v>
      </c>
      <c r="S31" s="47">
        <v>301.88</v>
      </c>
      <c r="T31" s="47">
        <v>603.75</v>
      </c>
      <c r="U31" s="47">
        <v>646.25</v>
      </c>
      <c r="V31" s="47">
        <v>603.75</v>
      </c>
      <c r="W31" s="47">
        <v>301.88</v>
      </c>
      <c r="X31" s="56">
        <v>0</v>
      </c>
      <c r="Y31" s="47">
        <v>129.9</v>
      </c>
      <c r="Z31" s="47">
        <v>129.9</v>
      </c>
      <c r="AA31" s="47">
        <v>269.39</v>
      </c>
      <c r="AB31" s="47">
        <v>293.33</v>
      </c>
      <c r="AC31" s="47">
        <v>269.39</v>
      </c>
    </row>
    <row r="32" spans="1:29" s="14" customFormat="1" ht="8.25">
      <c r="A32" s="48"/>
      <c r="B32" s="54"/>
      <c r="C32" s="55">
        <v>10</v>
      </c>
      <c r="D32" s="47">
        <v>269.39</v>
      </c>
      <c r="E32" s="47">
        <v>293.33</v>
      </c>
      <c r="F32" s="47">
        <v>269.39</v>
      </c>
      <c r="G32" s="47">
        <v>129.9</v>
      </c>
      <c r="H32" s="47">
        <v>129.9</v>
      </c>
      <c r="I32" s="47">
        <v>301.88</v>
      </c>
      <c r="J32" s="47">
        <v>603.75</v>
      </c>
      <c r="K32" s="47">
        <v>646.25</v>
      </c>
      <c r="L32" s="47">
        <v>603.75</v>
      </c>
      <c r="M32" s="47">
        <v>301.88</v>
      </c>
      <c r="N32" s="56">
        <v>0</v>
      </c>
      <c r="O32" s="47">
        <v>465.11</v>
      </c>
      <c r="P32" s="47">
        <v>476.02</v>
      </c>
      <c r="Q32" s="47">
        <v>465.11</v>
      </c>
      <c r="R32" s="47">
        <v>476.02</v>
      </c>
      <c r="S32" s="47">
        <v>301.88</v>
      </c>
      <c r="T32" s="47">
        <v>603.75</v>
      </c>
      <c r="U32" s="47">
        <v>646.25</v>
      </c>
      <c r="V32" s="47">
        <v>603.75</v>
      </c>
      <c r="W32" s="47">
        <v>301.88</v>
      </c>
      <c r="X32" s="56">
        <v>0</v>
      </c>
      <c r="Y32" s="47">
        <v>129.9</v>
      </c>
      <c r="Z32" s="47">
        <v>129.9</v>
      </c>
      <c r="AA32" s="47">
        <v>269.39</v>
      </c>
      <c r="AB32" s="47">
        <v>293.33</v>
      </c>
      <c r="AC32" s="47">
        <v>269.39</v>
      </c>
    </row>
    <row r="33" spans="1:29" s="14" customFormat="1" ht="8.25">
      <c r="A33" s="48"/>
      <c r="B33" s="54"/>
      <c r="C33" s="55">
        <v>11</v>
      </c>
      <c r="D33" s="47">
        <v>269.39</v>
      </c>
      <c r="E33" s="47">
        <v>293.33</v>
      </c>
      <c r="F33" s="47">
        <v>269.39</v>
      </c>
      <c r="G33" s="47">
        <v>129.9</v>
      </c>
      <c r="H33" s="47">
        <v>129.9</v>
      </c>
      <c r="I33" s="47">
        <v>301.88</v>
      </c>
      <c r="J33" s="47">
        <v>603.75</v>
      </c>
      <c r="K33" s="47">
        <v>646.25</v>
      </c>
      <c r="L33" s="47">
        <v>603.75</v>
      </c>
      <c r="M33" s="47">
        <v>301.88</v>
      </c>
      <c r="N33" s="56">
        <v>0</v>
      </c>
      <c r="O33" s="47">
        <v>465.11</v>
      </c>
      <c r="P33" s="47">
        <v>476.02</v>
      </c>
      <c r="Q33" s="47">
        <v>465.11</v>
      </c>
      <c r="R33" s="47">
        <v>476.02</v>
      </c>
      <c r="S33" s="47">
        <v>301.88</v>
      </c>
      <c r="T33" s="47">
        <v>603.75</v>
      </c>
      <c r="U33" s="47">
        <v>646.25</v>
      </c>
      <c r="V33" s="47">
        <v>603.75</v>
      </c>
      <c r="W33" s="47">
        <v>301.88</v>
      </c>
      <c r="X33" s="56">
        <v>0</v>
      </c>
      <c r="Y33" s="47">
        <v>129.9</v>
      </c>
      <c r="Z33" s="47">
        <v>129.9</v>
      </c>
      <c r="AA33" s="47">
        <v>269.39</v>
      </c>
      <c r="AB33" s="47">
        <v>293.33</v>
      </c>
      <c r="AC33" s="47">
        <v>269.39</v>
      </c>
    </row>
    <row r="34" spans="1:29" s="14" customFormat="1" ht="8.25">
      <c r="A34" s="48"/>
      <c r="B34" s="54"/>
      <c r="C34" s="55">
        <v>12</v>
      </c>
      <c r="D34" s="47">
        <v>269.39</v>
      </c>
      <c r="E34" s="47">
        <v>293.33</v>
      </c>
      <c r="F34" s="47">
        <v>269.39</v>
      </c>
      <c r="G34" s="47">
        <v>129.9</v>
      </c>
      <c r="H34" s="47">
        <v>129.9</v>
      </c>
      <c r="I34" s="47">
        <v>301.88</v>
      </c>
      <c r="J34" s="47">
        <v>603.75</v>
      </c>
      <c r="K34" s="47">
        <v>646.25</v>
      </c>
      <c r="L34" s="47">
        <v>603.75</v>
      </c>
      <c r="M34" s="47">
        <v>301.88</v>
      </c>
      <c r="N34" s="56">
        <v>0</v>
      </c>
      <c r="O34" s="47">
        <v>465.11</v>
      </c>
      <c r="P34" s="47">
        <v>476.02</v>
      </c>
      <c r="Q34" s="47">
        <v>465.11</v>
      </c>
      <c r="R34" s="47">
        <v>476.02</v>
      </c>
      <c r="S34" s="47">
        <v>301.88</v>
      </c>
      <c r="T34" s="47">
        <v>603.75</v>
      </c>
      <c r="U34" s="47">
        <v>646.25</v>
      </c>
      <c r="V34" s="47">
        <v>603.75</v>
      </c>
      <c r="W34" s="47">
        <v>301.88</v>
      </c>
      <c r="X34" s="56">
        <v>0</v>
      </c>
      <c r="Y34" s="47">
        <v>129.9</v>
      </c>
      <c r="Z34" s="47">
        <v>129.9</v>
      </c>
      <c r="AA34" s="47">
        <v>269.39</v>
      </c>
      <c r="AB34" s="47">
        <v>293.33</v>
      </c>
      <c r="AC34" s="47">
        <v>269.39</v>
      </c>
    </row>
    <row r="35" spans="1:29" s="14" customFormat="1" ht="8.25">
      <c r="A35" s="48"/>
      <c r="B35" s="54"/>
      <c r="C35" s="57" t="s">
        <v>9</v>
      </c>
      <c r="D35" s="47">
        <v>208.93</v>
      </c>
      <c r="E35" s="47">
        <v>293.33</v>
      </c>
      <c r="F35" s="47">
        <v>208.93</v>
      </c>
      <c r="G35" s="47">
        <v>0</v>
      </c>
      <c r="H35" s="47">
        <v>0</v>
      </c>
      <c r="I35" s="47">
        <v>301.88</v>
      </c>
      <c r="J35" s="47">
        <v>603.75</v>
      </c>
      <c r="K35" s="47">
        <v>646.25</v>
      </c>
      <c r="L35" s="47">
        <v>603.75</v>
      </c>
      <c r="M35" s="47">
        <v>210.49</v>
      </c>
      <c r="N35" s="56">
        <v>0</v>
      </c>
      <c r="O35" s="47">
        <v>465.11</v>
      </c>
      <c r="P35" s="47">
        <v>476.02</v>
      </c>
      <c r="Q35" s="47">
        <v>465.11</v>
      </c>
      <c r="R35" s="47">
        <v>476.02</v>
      </c>
      <c r="S35" s="47">
        <v>301.88</v>
      </c>
      <c r="T35" s="47">
        <v>603.75</v>
      </c>
      <c r="U35" s="47">
        <v>646.25</v>
      </c>
      <c r="V35" s="47">
        <v>603.75</v>
      </c>
      <c r="W35" s="47">
        <v>210.49</v>
      </c>
      <c r="X35" s="56">
        <v>0</v>
      </c>
      <c r="Y35" s="47">
        <v>0</v>
      </c>
      <c r="Z35" s="47">
        <v>0</v>
      </c>
      <c r="AA35" s="47">
        <v>208.93</v>
      </c>
      <c r="AB35" s="47">
        <v>293.33</v>
      </c>
      <c r="AC35" s="47">
        <v>208.93</v>
      </c>
    </row>
    <row r="36" spans="1:29" s="12" customFormat="1" ht="9" thickBot="1">
      <c r="A36" s="28"/>
      <c r="B36" s="58"/>
      <c r="C36" s="59" t="s">
        <v>10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1">
        <v>0</v>
      </c>
      <c r="O36" s="60">
        <v>0</v>
      </c>
      <c r="P36" s="60">
        <v>0</v>
      </c>
      <c r="Q36" s="62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  <c r="Z36" s="60">
        <v>0</v>
      </c>
      <c r="AA36" s="60">
        <v>0</v>
      </c>
      <c r="AB36" s="60">
        <v>0</v>
      </c>
      <c r="AC36" s="60">
        <v>0</v>
      </c>
    </row>
    <row r="37" spans="1:29" s="12" customFormat="1" ht="9" thickBot="1">
      <c r="A37" s="28"/>
      <c r="B37" s="63" t="s">
        <v>16</v>
      </c>
      <c r="C37" s="63"/>
      <c r="D37" s="64">
        <f aca="true" t="shared" si="25" ref="D37:K37">SUM(D24:D36)</f>
        <v>3172.219999999999</v>
      </c>
      <c r="E37" s="64">
        <f t="shared" si="25"/>
        <v>3519.9599999999996</v>
      </c>
      <c r="F37" s="64">
        <f t="shared" si="25"/>
        <v>3172.219999999999</v>
      </c>
      <c r="G37" s="64">
        <f t="shared" si="25"/>
        <v>1428.6900000000003</v>
      </c>
      <c r="H37" s="64">
        <f t="shared" si="25"/>
        <v>1428.6900000000003</v>
      </c>
      <c r="I37" s="64">
        <f t="shared" si="25"/>
        <v>3622.560000000001</v>
      </c>
      <c r="J37" s="64">
        <f t="shared" si="25"/>
        <v>7245</v>
      </c>
      <c r="K37" s="64">
        <f t="shared" si="25"/>
        <v>7755</v>
      </c>
      <c r="L37" s="64">
        <f aca="true" t="shared" si="26" ref="L37:AC37">SUM(L24:L36)</f>
        <v>7245</v>
      </c>
      <c r="M37" s="64">
        <f t="shared" si="26"/>
        <v>3696.1600000000008</v>
      </c>
      <c r="N37" s="64">
        <f t="shared" si="26"/>
        <v>350.77000000000004</v>
      </c>
      <c r="O37" s="64">
        <f t="shared" si="26"/>
        <v>5581.32</v>
      </c>
      <c r="P37" s="64">
        <f t="shared" si="26"/>
        <v>6209.480000000001</v>
      </c>
      <c r="Q37" s="64">
        <f t="shared" si="26"/>
        <v>5581.32</v>
      </c>
      <c r="R37" s="64">
        <f t="shared" si="26"/>
        <v>6209.480000000001</v>
      </c>
      <c r="S37" s="64">
        <f t="shared" si="26"/>
        <v>3622.560000000001</v>
      </c>
      <c r="T37" s="64">
        <f t="shared" si="26"/>
        <v>7245</v>
      </c>
      <c r="U37" s="64">
        <f t="shared" si="26"/>
        <v>7755</v>
      </c>
      <c r="V37" s="64">
        <f t="shared" si="26"/>
        <v>7245</v>
      </c>
      <c r="W37" s="64">
        <f t="shared" si="26"/>
        <v>3696.1600000000008</v>
      </c>
      <c r="X37" s="64">
        <f t="shared" si="26"/>
        <v>350.77000000000004</v>
      </c>
      <c r="Y37" s="64">
        <f t="shared" si="26"/>
        <v>1428.6900000000003</v>
      </c>
      <c r="Z37" s="64">
        <f t="shared" si="26"/>
        <v>1428.6900000000003</v>
      </c>
      <c r="AA37" s="64">
        <f t="shared" si="26"/>
        <v>3172.219999999999</v>
      </c>
      <c r="AB37" s="64">
        <f t="shared" si="26"/>
        <v>3519.9599999999996</v>
      </c>
      <c r="AC37" s="64">
        <f t="shared" si="26"/>
        <v>3172.219999999999</v>
      </c>
    </row>
    <row r="38" spans="1:29" s="14" customFormat="1" ht="8.25">
      <c r="A38" s="48"/>
      <c r="B38" s="50" t="s">
        <v>15</v>
      </c>
      <c r="C38" s="51">
        <v>2</v>
      </c>
      <c r="D38" s="46">
        <v>26.25</v>
      </c>
      <c r="E38" s="46">
        <v>27.5</v>
      </c>
      <c r="F38" s="47">
        <v>26.25</v>
      </c>
      <c r="G38" s="46">
        <v>22.083</v>
      </c>
      <c r="H38" s="47">
        <v>22.083</v>
      </c>
      <c r="I38" s="46">
        <v>22.5</v>
      </c>
      <c r="J38" s="46">
        <v>0</v>
      </c>
      <c r="K38" s="46">
        <v>0</v>
      </c>
      <c r="L38" s="46">
        <v>0</v>
      </c>
      <c r="M38" s="46">
        <v>22.5</v>
      </c>
      <c r="N38" s="46">
        <v>19.6666666666</v>
      </c>
      <c r="O38" s="46">
        <v>35.75</v>
      </c>
      <c r="P38" s="46">
        <v>33.75</v>
      </c>
      <c r="Q38" s="46">
        <v>35.75</v>
      </c>
      <c r="R38" s="46">
        <v>33.75</v>
      </c>
      <c r="S38" s="46">
        <v>22.5</v>
      </c>
      <c r="T38" s="46">
        <v>0</v>
      </c>
      <c r="U38" s="46">
        <v>0</v>
      </c>
      <c r="V38" s="46">
        <v>0</v>
      </c>
      <c r="W38" s="46">
        <v>22.5</v>
      </c>
      <c r="X38" s="47">
        <v>19.66666666</v>
      </c>
      <c r="Y38" s="47">
        <v>22.083</v>
      </c>
      <c r="Z38" s="47">
        <v>22.083</v>
      </c>
      <c r="AA38" s="47">
        <v>26.25</v>
      </c>
      <c r="AB38" s="46">
        <v>27.5</v>
      </c>
      <c r="AC38" s="47">
        <v>26.25</v>
      </c>
    </row>
    <row r="39" spans="1:29" s="14" customFormat="1" ht="8.25">
      <c r="A39" s="48"/>
      <c r="B39" s="54" t="s">
        <v>1</v>
      </c>
      <c r="C39" s="55">
        <v>3</v>
      </c>
      <c r="D39" s="47">
        <v>26.25</v>
      </c>
      <c r="E39" s="47">
        <v>27.5</v>
      </c>
      <c r="F39" s="47">
        <v>26.25</v>
      </c>
      <c r="G39" s="47">
        <v>22.083</v>
      </c>
      <c r="H39" s="47">
        <v>22.083</v>
      </c>
      <c r="I39" s="47">
        <v>22.5</v>
      </c>
      <c r="J39" s="47">
        <v>0</v>
      </c>
      <c r="K39" s="47">
        <v>0</v>
      </c>
      <c r="L39" s="47">
        <v>0</v>
      </c>
      <c r="M39" s="47">
        <v>22.5</v>
      </c>
      <c r="N39" s="47">
        <v>19.66666666</v>
      </c>
      <c r="O39" s="47">
        <v>35.75</v>
      </c>
      <c r="P39" s="47">
        <v>33.75</v>
      </c>
      <c r="Q39" s="47">
        <v>35.75</v>
      </c>
      <c r="R39" s="47">
        <v>33.75</v>
      </c>
      <c r="S39" s="47">
        <v>22.5</v>
      </c>
      <c r="T39" s="47">
        <v>0</v>
      </c>
      <c r="U39" s="47">
        <v>0</v>
      </c>
      <c r="V39" s="47">
        <v>0</v>
      </c>
      <c r="W39" s="47">
        <v>22.5</v>
      </c>
      <c r="X39" s="47">
        <v>19.66666666</v>
      </c>
      <c r="Y39" s="47">
        <v>22.083</v>
      </c>
      <c r="Z39" s="47">
        <v>22.083</v>
      </c>
      <c r="AA39" s="47">
        <v>26.25</v>
      </c>
      <c r="AB39" s="47">
        <v>27.5</v>
      </c>
      <c r="AC39" s="47">
        <v>26.25</v>
      </c>
    </row>
    <row r="40" spans="1:29" s="14" customFormat="1" ht="8.25">
      <c r="A40" s="48"/>
      <c r="B40" s="54" t="s">
        <v>7</v>
      </c>
      <c r="C40" s="55">
        <v>4</v>
      </c>
      <c r="D40" s="47">
        <v>26.25</v>
      </c>
      <c r="E40" s="47">
        <v>27.5</v>
      </c>
      <c r="F40" s="47">
        <v>26.25</v>
      </c>
      <c r="G40" s="47">
        <v>22.083</v>
      </c>
      <c r="H40" s="47">
        <v>22.083</v>
      </c>
      <c r="I40" s="47">
        <v>22.5</v>
      </c>
      <c r="J40" s="47">
        <v>0</v>
      </c>
      <c r="K40" s="47">
        <v>0</v>
      </c>
      <c r="L40" s="47">
        <v>0</v>
      </c>
      <c r="M40" s="47">
        <v>22.5</v>
      </c>
      <c r="N40" s="47">
        <v>19.66666666</v>
      </c>
      <c r="O40" s="47">
        <v>35.75</v>
      </c>
      <c r="P40" s="47">
        <v>33.75</v>
      </c>
      <c r="Q40" s="47">
        <v>35.75</v>
      </c>
      <c r="R40" s="47">
        <v>33.75</v>
      </c>
      <c r="S40" s="47">
        <v>22.5</v>
      </c>
      <c r="T40" s="47">
        <v>0</v>
      </c>
      <c r="U40" s="47">
        <v>0</v>
      </c>
      <c r="V40" s="47">
        <v>0</v>
      </c>
      <c r="W40" s="47">
        <v>22.5</v>
      </c>
      <c r="X40" s="47">
        <v>19.66666666</v>
      </c>
      <c r="Y40" s="47">
        <v>22.083</v>
      </c>
      <c r="Z40" s="47">
        <v>22.083</v>
      </c>
      <c r="AA40" s="47">
        <v>26.25</v>
      </c>
      <c r="AB40" s="47">
        <v>27.5</v>
      </c>
      <c r="AC40" s="47">
        <v>26.25</v>
      </c>
    </row>
    <row r="41" spans="1:29" s="14" customFormat="1" ht="8.25">
      <c r="A41" s="48"/>
      <c r="B41" s="54" t="s">
        <v>6</v>
      </c>
      <c r="C41" s="55">
        <v>5</v>
      </c>
      <c r="D41" s="47">
        <v>26.25</v>
      </c>
      <c r="E41" s="47">
        <v>27.5</v>
      </c>
      <c r="F41" s="47">
        <v>26.25</v>
      </c>
      <c r="G41" s="47">
        <v>22.083</v>
      </c>
      <c r="H41" s="47">
        <v>22.083</v>
      </c>
      <c r="I41" s="47">
        <v>22.5</v>
      </c>
      <c r="J41" s="47">
        <v>0</v>
      </c>
      <c r="K41" s="47">
        <v>0</v>
      </c>
      <c r="L41" s="47">
        <v>0</v>
      </c>
      <c r="M41" s="47">
        <v>22.5</v>
      </c>
      <c r="N41" s="47">
        <v>19.66666666</v>
      </c>
      <c r="O41" s="47">
        <v>35.75</v>
      </c>
      <c r="P41" s="47">
        <v>33.75</v>
      </c>
      <c r="Q41" s="47">
        <v>35.75</v>
      </c>
      <c r="R41" s="47">
        <v>33.75</v>
      </c>
      <c r="S41" s="47">
        <v>22.5</v>
      </c>
      <c r="T41" s="47">
        <v>0</v>
      </c>
      <c r="U41" s="47">
        <v>0</v>
      </c>
      <c r="V41" s="47">
        <v>0</v>
      </c>
      <c r="W41" s="47">
        <v>22.5</v>
      </c>
      <c r="X41" s="47">
        <v>19.66666666</v>
      </c>
      <c r="Y41" s="47">
        <v>22.083</v>
      </c>
      <c r="Z41" s="47">
        <v>22.083</v>
      </c>
      <c r="AA41" s="47">
        <v>26.25</v>
      </c>
      <c r="AB41" s="47">
        <v>27.5</v>
      </c>
      <c r="AC41" s="47">
        <v>26.25</v>
      </c>
    </row>
    <row r="42" spans="1:29" s="14" customFormat="1" ht="8.25">
      <c r="A42" s="48"/>
      <c r="B42" s="54"/>
      <c r="C42" s="55">
        <v>6</v>
      </c>
      <c r="D42" s="47">
        <v>26.25</v>
      </c>
      <c r="E42" s="47">
        <v>27.5</v>
      </c>
      <c r="F42" s="47">
        <v>26.25</v>
      </c>
      <c r="G42" s="47">
        <v>22.083</v>
      </c>
      <c r="H42" s="47">
        <v>22.083</v>
      </c>
      <c r="I42" s="47">
        <v>22.5</v>
      </c>
      <c r="J42" s="47">
        <v>0</v>
      </c>
      <c r="K42" s="47">
        <v>0</v>
      </c>
      <c r="L42" s="47">
        <v>0</v>
      </c>
      <c r="M42" s="47">
        <v>22.5</v>
      </c>
      <c r="N42" s="47">
        <v>19.66666666</v>
      </c>
      <c r="O42" s="47">
        <v>35.75</v>
      </c>
      <c r="P42" s="47">
        <v>38.75</v>
      </c>
      <c r="Q42" s="47">
        <v>35.75</v>
      </c>
      <c r="R42" s="47">
        <v>38.75</v>
      </c>
      <c r="S42" s="47">
        <v>22.5</v>
      </c>
      <c r="T42" s="47">
        <v>0</v>
      </c>
      <c r="U42" s="47">
        <v>0</v>
      </c>
      <c r="V42" s="47">
        <v>0</v>
      </c>
      <c r="W42" s="47">
        <v>22.5</v>
      </c>
      <c r="X42" s="47">
        <v>19.66666666</v>
      </c>
      <c r="Y42" s="47">
        <v>22.083</v>
      </c>
      <c r="Z42" s="47">
        <v>22.083</v>
      </c>
      <c r="AA42" s="47">
        <v>26.25</v>
      </c>
      <c r="AB42" s="47">
        <v>27.5</v>
      </c>
      <c r="AC42" s="47">
        <v>26.25</v>
      </c>
    </row>
    <row r="43" spans="1:29" s="14" customFormat="1" ht="8.25">
      <c r="A43" s="48"/>
      <c r="B43" s="54"/>
      <c r="C43" s="65">
        <v>7</v>
      </c>
      <c r="D43" s="47">
        <v>26.25</v>
      </c>
      <c r="E43" s="47">
        <v>27.5</v>
      </c>
      <c r="F43" s="47">
        <v>26.25</v>
      </c>
      <c r="G43" s="47">
        <v>22.083</v>
      </c>
      <c r="H43" s="47">
        <v>22.083</v>
      </c>
      <c r="I43" s="47">
        <v>22.5</v>
      </c>
      <c r="J43" s="47">
        <v>0</v>
      </c>
      <c r="K43" s="47">
        <v>0</v>
      </c>
      <c r="L43" s="47">
        <v>0</v>
      </c>
      <c r="M43" s="47">
        <v>22.5</v>
      </c>
      <c r="N43" s="47">
        <v>19.66666666</v>
      </c>
      <c r="O43" s="47">
        <v>35.75</v>
      </c>
      <c r="P43" s="47">
        <v>38.75</v>
      </c>
      <c r="Q43" s="47">
        <v>35.75</v>
      </c>
      <c r="R43" s="47">
        <v>38.75</v>
      </c>
      <c r="S43" s="47">
        <v>22.5</v>
      </c>
      <c r="T43" s="47">
        <v>0</v>
      </c>
      <c r="U43" s="47">
        <v>0</v>
      </c>
      <c r="V43" s="47">
        <v>0</v>
      </c>
      <c r="W43" s="47">
        <v>22.5</v>
      </c>
      <c r="X43" s="47">
        <v>19.66666666</v>
      </c>
      <c r="Y43" s="47">
        <v>22.083</v>
      </c>
      <c r="Z43" s="47">
        <v>22.083</v>
      </c>
      <c r="AA43" s="47">
        <v>26.25</v>
      </c>
      <c r="AB43" s="47">
        <v>27.5</v>
      </c>
      <c r="AC43" s="47">
        <v>26.25</v>
      </c>
    </row>
    <row r="44" spans="1:29" s="14" customFormat="1" ht="8.25">
      <c r="A44" s="48"/>
      <c r="B44" s="54"/>
      <c r="C44" s="55">
        <v>8</v>
      </c>
      <c r="D44" s="47">
        <v>26.25</v>
      </c>
      <c r="E44" s="47">
        <v>27.5</v>
      </c>
      <c r="F44" s="47">
        <v>26.25</v>
      </c>
      <c r="G44" s="47">
        <v>22.083</v>
      </c>
      <c r="H44" s="47">
        <v>22.083</v>
      </c>
      <c r="I44" s="47">
        <v>22.5</v>
      </c>
      <c r="J44" s="47">
        <v>0</v>
      </c>
      <c r="K44" s="47">
        <v>0</v>
      </c>
      <c r="L44" s="47">
        <v>0</v>
      </c>
      <c r="M44" s="47">
        <v>22.5</v>
      </c>
      <c r="N44" s="47">
        <v>19.66666666</v>
      </c>
      <c r="O44" s="47">
        <v>35.75</v>
      </c>
      <c r="P44" s="47">
        <v>38.75</v>
      </c>
      <c r="Q44" s="47">
        <v>35.75</v>
      </c>
      <c r="R44" s="47">
        <v>38.75</v>
      </c>
      <c r="S44" s="47">
        <v>22.5</v>
      </c>
      <c r="T44" s="47">
        <v>0</v>
      </c>
      <c r="U44" s="47">
        <v>0</v>
      </c>
      <c r="V44" s="47">
        <v>0</v>
      </c>
      <c r="W44" s="47">
        <v>22.5</v>
      </c>
      <c r="X44" s="47">
        <v>19.66666666</v>
      </c>
      <c r="Y44" s="47">
        <v>22.083</v>
      </c>
      <c r="Z44" s="47">
        <v>22.083</v>
      </c>
      <c r="AA44" s="47">
        <v>26.25</v>
      </c>
      <c r="AB44" s="47">
        <v>27.5</v>
      </c>
      <c r="AC44" s="47">
        <v>26.25</v>
      </c>
    </row>
    <row r="45" spans="1:29" s="14" customFormat="1" ht="8.25">
      <c r="A45" s="48"/>
      <c r="B45" s="54"/>
      <c r="C45" s="55">
        <v>9</v>
      </c>
      <c r="D45" s="47">
        <v>26.25</v>
      </c>
      <c r="E45" s="47">
        <v>27.5</v>
      </c>
      <c r="F45" s="47">
        <v>26.25</v>
      </c>
      <c r="G45" s="47">
        <v>22.083</v>
      </c>
      <c r="H45" s="47">
        <v>22.083</v>
      </c>
      <c r="I45" s="47">
        <v>22.5</v>
      </c>
      <c r="J45" s="47">
        <v>0</v>
      </c>
      <c r="K45" s="47">
        <v>0</v>
      </c>
      <c r="L45" s="47">
        <v>0</v>
      </c>
      <c r="M45" s="47">
        <v>22.5</v>
      </c>
      <c r="N45" s="47">
        <v>0</v>
      </c>
      <c r="O45" s="47">
        <v>35.75</v>
      </c>
      <c r="P45" s="47">
        <v>38.75</v>
      </c>
      <c r="Q45" s="47">
        <v>35.75</v>
      </c>
      <c r="R45" s="47">
        <v>38.75</v>
      </c>
      <c r="S45" s="47">
        <v>22.5</v>
      </c>
      <c r="T45" s="47">
        <v>0</v>
      </c>
      <c r="U45" s="47">
        <v>0</v>
      </c>
      <c r="V45" s="47">
        <v>0</v>
      </c>
      <c r="W45" s="47">
        <v>22.5</v>
      </c>
      <c r="X45" s="47">
        <v>0</v>
      </c>
      <c r="Y45" s="47">
        <v>22.083</v>
      </c>
      <c r="Z45" s="47">
        <v>22.083</v>
      </c>
      <c r="AA45" s="47">
        <v>26.25</v>
      </c>
      <c r="AB45" s="47">
        <v>27.5</v>
      </c>
      <c r="AC45" s="47">
        <v>26.25</v>
      </c>
    </row>
    <row r="46" spans="1:29" s="14" customFormat="1" ht="8.25">
      <c r="A46" s="48"/>
      <c r="B46" s="54"/>
      <c r="C46" s="55">
        <v>10</v>
      </c>
      <c r="D46" s="47">
        <v>26.25</v>
      </c>
      <c r="E46" s="47">
        <v>27.5</v>
      </c>
      <c r="F46" s="47">
        <v>26.25</v>
      </c>
      <c r="G46" s="47">
        <v>22.083</v>
      </c>
      <c r="H46" s="47">
        <v>22.083</v>
      </c>
      <c r="I46" s="47">
        <v>22.5</v>
      </c>
      <c r="J46" s="47">
        <v>0</v>
      </c>
      <c r="K46" s="47">
        <v>0</v>
      </c>
      <c r="L46" s="47">
        <v>0</v>
      </c>
      <c r="M46" s="47">
        <v>22.5</v>
      </c>
      <c r="N46" s="47">
        <v>0</v>
      </c>
      <c r="O46" s="47">
        <v>35.75</v>
      </c>
      <c r="P46" s="47">
        <v>38.75</v>
      </c>
      <c r="Q46" s="47">
        <v>35.75</v>
      </c>
      <c r="R46" s="47">
        <v>38.75</v>
      </c>
      <c r="S46" s="47">
        <v>22.5</v>
      </c>
      <c r="T46" s="47">
        <v>0</v>
      </c>
      <c r="U46" s="47">
        <v>0</v>
      </c>
      <c r="V46" s="47">
        <v>0</v>
      </c>
      <c r="W46" s="47">
        <v>22.5</v>
      </c>
      <c r="X46" s="47">
        <v>0</v>
      </c>
      <c r="Y46" s="47">
        <v>22.083</v>
      </c>
      <c r="Z46" s="47">
        <v>22.083</v>
      </c>
      <c r="AA46" s="47">
        <v>26.25</v>
      </c>
      <c r="AB46" s="47">
        <v>27.5</v>
      </c>
      <c r="AC46" s="47">
        <v>26.25</v>
      </c>
    </row>
    <row r="47" spans="1:29" s="14" customFormat="1" ht="8.25">
      <c r="A47" s="48"/>
      <c r="B47" s="54"/>
      <c r="C47" s="55">
        <v>11</v>
      </c>
      <c r="D47" s="47">
        <v>26.25</v>
      </c>
      <c r="E47" s="47">
        <v>27.5</v>
      </c>
      <c r="F47" s="47">
        <v>26.25</v>
      </c>
      <c r="G47" s="47">
        <v>22.083</v>
      </c>
      <c r="H47" s="47">
        <v>22.083</v>
      </c>
      <c r="I47" s="47">
        <v>22.5</v>
      </c>
      <c r="J47" s="47">
        <v>0</v>
      </c>
      <c r="K47" s="47">
        <v>0</v>
      </c>
      <c r="L47" s="47">
        <v>0</v>
      </c>
      <c r="M47" s="47">
        <v>22.5</v>
      </c>
      <c r="N47" s="47">
        <v>0</v>
      </c>
      <c r="O47" s="47">
        <v>35.75</v>
      </c>
      <c r="P47" s="47">
        <v>38.75</v>
      </c>
      <c r="Q47" s="47">
        <v>35.75</v>
      </c>
      <c r="R47" s="47">
        <v>38.75</v>
      </c>
      <c r="S47" s="47">
        <v>22.5</v>
      </c>
      <c r="T47" s="47">
        <v>0</v>
      </c>
      <c r="U47" s="47">
        <v>0</v>
      </c>
      <c r="V47" s="47">
        <v>0</v>
      </c>
      <c r="W47" s="47">
        <v>22.5</v>
      </c>
      <c r="X47" s="47">
        <v>0</v>
      </c>
      <c r="Y47" s="47">
        <v>22.083</v>
      </c>
      <c r="Z47" s="47">
        <v>22.083</v>
      </c>
      <c r="AA47" s="47">
        <v>26.25</v>
      </c>
      <c r="AB47" s="47">
        <v>27.5</v>
      </c>
      <c r="AC47" s="47">
        <v>26.25</v>
      </c>
    </row>
    <row r="48" spans="1:29" s="14" customFormat="1" ht="8.25">
      <c r="A48" s="48"/>
      <c r="B48" s="54"/>
      <c r="C48" s="55">
        <v>12</v>
      </c>
      <c r="D48" s="47">
        <v>26.25</v>
      </c>
      <c r="E48" s="47">
        <v>27.5</v>
      </c>
      <c r="F48" s="47">
        <v>26.25</v>
      </c>
      <c r="G48" s="47">
        <v>22.083</v>
      </c>
      <c r="H48" s="47">
        <v>22.083</v>
      </c>
      <c r="I48" s="47">
        <v>22.5</v>
      </c>
      <c r="J48" s="47">
        <v>0</v>
      </c>
      <c r="K48" s="47">
        <v>0</v>
      </c>
      <c r="L48" s="47">
        <v>0</v>
      </c>
      <c r="M48" s="47">
        <v>22.5</v>
      </c>
      <c r="N48" s="47">
        <v>0</v>
      </c>
      <c r="O48" s="47">
        <v>35.75</v>
      </c>
      <c r="P48" s="47">
        <v>38.75</v>
      </c>
      <c r="Q48" s="47">
        <v>35.75</v>
      </c>
      <c r="R48" s="47">
        <v>38.75</v>
      </c>
      <c r="S48" s="47">
        <v>22.5</v>
      </c>
      <c r="T48" s="47">
        <v>0</v>
      </c>
      <c r="U48" s="47">
        <v>0</v>
      </c>
      <c r="V48" s="47">
        <v>0</v>
      </c>
      <c r="W48" s="47">
        <v>22.5</v>
      </c>
      <c r="X48" s="47">
        <v>0</v>
      </c>
      <c r="Y48" s="47">
        <v>22.083</v>
      </c>
      <c r="Z48" s="47">
        <v>22.083</v>
      </c>
      <c r="AA48" s="47">
        <v>26.25</v>
      </c>
      <c r="AB48" s="47">
        <v>27.5</v>
      </c>
      <c r="AC48" s="47">
        <v>26.25</v>
      </c>
    </row>
    <row r="49" spans="1:29" s="14" customFormat="1" ht="8.25">
      <c r="A49" s="48"/>
      <c r="B49" s="54"/>
      <c r="C49" s="57" t="s">
        <v>9</v>
      </c>
      <c r="D49" s="47">
        <v>26.25</v>
      </c>
      <c r="E49" s="47">
        <v>27.5</v>
      </c>
      <c r="F49" s="47">
        <v>26.25</v>
      </c>
      <c r="G49" s="47">
        <v>0</v>
      </c>
      <c r="H49" s="47">
        <v>0</v>
      </c>
      <c r="I49" s="47">
        <v>22.5</v>
      </c>
      <c r="J49" s="47">
        <v>0</v>
      </c>
      <c r="K49" s="47">
        <v>0</v>
      </c>
      <c r="L49" s="47">
        <v>0</v>
      </c>
      <c r="M49" s="47">
        <v>22.5</v>
      </c>
      <c r="N49" s="47">
        <v>0</v>
      </c>
      <c r="O49" s="47">
        <v>35.75</v>
      </c>
      <c r="P49" s="47">
        <v>38.75</v>
      </c>
      <c r="Q49" s="47">
        <v>35.75</v>
      </c>
      <c r="R49" s="47">
        <v>38.75</v>
      </c>
      <c r="S49" s="47">
        <v>22.5</v>
      </c>
      <c r="T49" s="47">
        <v>0</v>
      </c>
      <c r="U49" s="47">
        <v>0</v>
      </c>
      <c r="V49" s="47">
        <v>0</v>
      </c>
      <c r="W49" s="47">
        <v>22.5</v>
      </c>
      <c r="X49" s="47">
        <v>0</v>
      </c>
      <c r="Y49" s="47">
        <v>0</v>
      </c>
      <c r="Z49" s="47">
        <v>0</v>
      </c>
      <c r="AA49" s="47">
        <v>26.25</v>
      </c>
      <c r="AB49" s="47">
        <v>27.5</v>
      </c>
      <c r="AC49" s="47">
        <v>26.25</v>
      </c>
    </row>
    <row r="50" spans="1:29" s="14" customFormat="1" ht="9" thickBot="1">
      <c r="A50" s="48"/>
      <c r="B50" s="66"/>
      <c r="C50" s="67" t="s">
        <v>10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</row>
    <row r="51" spans="1:29" s="12" customFormat="1" ht="9" thickBot="1">
      <c r="A51" s="28"/>
      <c r="B51" s="63" t="s">
        <v>17</v>
      </c>
      <c r="C51" s="63"/>
      <c r="D51" s="64">
        <f aca="true" t="shared" si="27" ref="D51:K51">SUM(D38:D50)</f>
        <v>315</v>
      </c>
      <c r="E51" s="64">
        <f t="shared" si="27"/>
        <v>330</v>
      </c>
      <c r="F51" s="64">
        <f t="shared" si="27"/>
        <v>315</v>
      </c>
      <c r="G51" s="64">
        <f t="shared" si="27"/>
        <v>242.91299999999998</v>
      </c>
      <c r="H51" s="64">
        <f t="shared" si="27"/>
        <v>242.91299999999998</v>
      </c>
      <c r="I51" s="64">
        <f t="shared" si="27"/>
        <v>270</v>
      </c>
      <c r="J51" s="64">
        <f t="shared" si="27"/>
        <v>0</v>
      </c>
      <c r="K51" s="64">
        <f t="shared" si="27"/>
        <v>0</v>
      </c>
      <c r="L51" s="64">
        <f aca="true" t="shared" si="28" ref="L51:AC51">SUM(L38:L50)</f>
        <v>0</v>
      </c>
      <c r="M51" s="64">
        <f t="shared" si="28"/>
        <v>270</v>
      </c>
      <c r="N51" s="64">
        <f t="shared" si="28"/>
        <v>137.6666666266</v>
      </c>
      <c r="O51" s="64">
        <f t="shared" si="28"/>
        <v>429</v>
      </c>
      <c r="P51" s="64">
        <f t="shared" si="28"/>
        <v>445</v>
      </c>
      <c r="Q51" s="64">
        <f t="shared" si="28"/>
        <v>429</v>
      </c>
      <c r="R51" s="64">
        <f t="shared" si="28"/>
        <v>445</v>
      </c>
      <c r="S51" s="64">
        <f t="shared" si="28"/>
        <v>270</v>
      </c>
      <c r="T51" s="64">
        <f t="shared" si="28"/>
        <v>0</v>
      </c>
      <c r="U51" s="64">
        <f t="shared" si="28"/>
        <v>0</v>
      </c>
      <c r="V51" s="64">
        <f t="shared" si="28"/>
        <v>0</v>
      </c>
      <c r="W51" s="64">
        <f t="shared" si="28"/>
        <v>270</v>
      </c>
      <c r="X51" s="64">
        <f t="shared" si="28"/>
        <v>137.66666662</v>
      </c>
      <c r="Y51" s="64">
        <f t="shared" si="28"/>
        <v>242.91299999999998</v>
      </c>
      <c r="Z51" s="64">
        <f t="shared" si="28"/>
        <v>242.91299999999998</v>
      </c>
      <c r="AA51" s="64">
        <f t="shared" si="28"/>
        <v>315</v>
      </c>
      <c r="AB51" s="64">
        <f t="shared" si="28"/>
        <v>330</v>
      </c>
      <c r="AC51" s="64">
        <f t="shared" si="28"/>
        <v>315</v>
      </c>
    </row>
    <row r="52" spans="1:29" s="12" customFormat="1" ht="8.25">
      <c r="A52" s="28"/>
      <c r="B52" s="69" t="s">
        <v>18</v>
      </c>
      <c r="C52" s="70">
        <v>2</v>
      </c>
      <c r="D52" s="71">
        <v>125</v>
      </c>
      <c r="E52" s="71">
        <v>125</v>
      </c>
      <c r="F52" s="71">
        <v>125</v>
      </c>
      <c r="G52" s="71">
        <v>125</v>
      </c>
      <c r="H52" s="71">
        <v>80</v>
      </c>
      <c r="I52" s="71">
        <v>125</v>
      </c>
      <c r="J52" s="71">
        <v>125</v>
      </c>
      <c r="K52" s="71">
        <v>125</v>
      </c>
      <c r="L52" s="71">
        <v>125</v>
      </c>
      <c r="M52" s="71">
        <v>80</v>
      </c>
      <c r="N52" s="71">
        <v>80</v>
      </c>
      <c r="O52" s="71">
        <v>125</v>
      </c>
      <c r="P52" s="71">
        <v>80</v>
      </c>
      <c r="Q52" s="71">
        <v>80</v>
      </c>
      <c r="R52" s="71">
        <v>80</v>
      </c>
      <c r="S52" s="71">
        <v>80</v>
      </c>
      <c r="T52" s="71">
        <v>80</v>
      </c>
      <c r="U52" s="71">
        <v>80</v>
      </c>
      <c r="V52" s="71">
        <v>80</v>
      </c>
      <c r="W52" s="71">
        <v>80</v>
      </c>
      <c r="X52" s="71">
        <v>80</v>
      </c>
      <c r="Y52" s="71">
        <v>80</v>
      </c>
      <c r="Z52" s="71">
        <v>80</v>
      </c>
      <c r="AA52" s="71">
        <v>80</v>
      </c>
      <c r="AB52" s="71">
        <v>80</v>
      </c>
      <c r="AC52" s="71">
        <v>80</v>
      </c>
    </row>
    <row r="53" spans="1:29" s="12" customFormat="1" ht="8.25">
      <c r="A53" s="28"/>
      <c r="B53" s="72" t="s">
        <v>7</v>
      </c>
      <c r="C53" s="73">
        <v>3</v>
      </c>
      <c r="D53" s="74">
        <v>80</v>
      </c>
      <c r="E53" s="74">
        <v>80</v>
      </c>
      <c r="F53" s="74">
        <v>80</v>
      </c>
      <c r="G53" s="74">
        <v>80</v>
      </c>
      <c r="H53" s="74">
        <v>80</v>
      </c>
      <c r="I53" s="74">
        <v>80</v>
      </c>
      <c r="J53" s="74">
        <v>80</v>
      </c>
      <c r="K53" s="74">
        <v>80</v>
      </c>
      <c r="L53" s="74">
        <v>80</v>
      </c>
      <c r="M53" s="74">
        <v>80</v>
      </c>
      <c r="N53" s="74">
        <v>80</v>
      </c>
      <c r="O53" s="74">
        <v>80</v>
      </c>
      <c r="P53" s="74">
        <v>80</v>
      </c>
      <c r="Q53" s="74">
        <v>80</v>
      </c>
      <c r="R53" s="74">
        <v>80</v>
      </c>
      <c r="S53" s="74">
        <v>80</v>
      </c>
      <c r="T53" s="74">
        <v>80</v>
      </c>
      <c r="U53" s="74">
        <v>80</v>
      </c>
      <c r="V53" s="74">
        <v>80</v>
      </c>
      <c r="W53" s="74">
        <v>80</v>
      </c>
      <c r="X53" s="74">
        <v>80</v>
      </c>
      <c r="Y53" s="74">
        <v>80</v>
      </c>
      <c r="Z53" s="74">
        <v>80</v>
      </c>
      <c r="AA53" s="74">
        <v>80</v>
      </c>
      <c r="AB53" s="74">
        <v>80</v>
      </c>
      <c r="AC53" s="74">
        <v>80</v>
      </c>
    </row>
    <row r="54" spans="1:29" s="12" customFormat="1" ht="8.25">
      <c r="A54" s="28"/>
      <c r="B54" s="72" t="s">
        <v>4</v>
      </c>
      <c r="C54" s="75">
        <v>4</v>
      </c>
      <c r="D54" s="76">
        <v>80</v>
      </c>
      <c r="E54" s="76">
        <v>80</v>
      </c>
      <c r="F54" s="76">
        <v>80</v>
      </c>
      <c r="G54" s="76">
        <v>80</v>
      </c>
      <c r="H54" s="76">
        <v>80</v>
      </c>
      <c r="I54" s="76">
        <v>80</v>
      </c>
      <c r="J54" s="76">
        <v>80</v>
      </c>
      <c r="K54" s="76">
        <v>80</v>
      </c>
      <c r="L54" s="76">
        <v>80</v>
      </c>
      <c r="M54" s="76">
        <v>80</v>
      </c>
      <c r="N54" s="76">
        <v>80</v>
      </c>
      <c r="O54" s="76">
        <v>80</v>
      </c>
      <c r="P54" s="76">
        <v>80</v>
      </c>
      <c r="Q54" s="76">
        <v>80</v>
      </c>
      <c r="R54" s="76">
        <v>80</v>
      </c>
      <c r="S54" s="76">
        <v>80</v>
      </c>
      <c r="T54" s="76">
        <v>80</v>
      </c>
      <c r="U54" s="76">
        <v>80</v>
      </c>
      <c r="V54" s="76">
        <v>80</v>
      </c>
      <c r="W54" s="76">
        <v>80</v>
      </c>
      <c r="X54" s="76">
        <v>80</v>
      </c>
      <c r="Y54" s="76">
        <v>80</v>
      </c>
      <c r="Z54" s="76">
        <v>80</v>
      </c>
      <c r="AA54" s="76">
        <v>80</v>
      </c>
      <c r="AB54" s="76">
        <v>80</v>
      </c>
      <c r="AC54" s="76">
        <v>80</v>
      </c>
    </row>
    <row r="55" spans="1:29" s="12" customFormat="1" ht="8.25">
      <c r="A55" s="28"/>
      <c r="B55" s="72"/>
      <c r="C55" s="73">
        <v>5</v>
      </c>
      <c r="D55" s="74">
        <v>80</v>
      </c>
      <c r="E55" s="74">
        <v>80</v>
      </c>
      <c r="F55" s="74">
        <v>80</v>
      </c>
      <c r="G55" s="74">
        <v>80</v>
      </c>
      <c r="H55" s="74">
        <v>80</v>
      </c>
      <c r="I55" s="74">
        <v>80</v>
      </c>
      <c r="J55" s="74">
        <v>80</v>
      </c>
      <c r="K55" s="74">
        <v>80</v>
      </c>
      <c r="L55" s="74">
        <v>80</v>
      </c>
      <c r="M55" s="74">
        <v>80</v>
      </c>
      <c r="N55" s="74">
        <v>80</v>
      </c>
      <c r="O55" s="74">
        <v>80</v>
      </c>
      <c r="P55" s="74">
        <v>80</v>
      </c>
      <c r="Q55" s="74">
        <v>80</v>
      </c>
      <c r="R55" s="74">
        <v>80</v>
      </c>
      <c r="S55" s="74">
        <v>80</v>
      </c>
      <c r="T55" s="74">
        <v>80</v>
      </c>
      <c r="U55" s="74">
        <v>80</v>
      </c>
      <c r="V55" s="74">
        <v>80</v>
      </c>
      <c r="W55" s="74">
        <v>80</v>
      </c>
      <c r="X55" s="74">
        <v>80</v>
      </c>
      <c r="Y55" s="74">
        <v>80</v>
      </c>
      <c r="Z55" s="74">
        <v>80</v>
      </c>
      <c r="AA55" s="74">
        <v>80</v>
      </c>
      <c r="AB55" s="74">
        <v>80</v>
      </c>
      <c r="AC55" s="74">
        <v>80</v>
      </c>
    </row>
    <row r="56" spans="1:29" s="12" customFormat="1" ht="8.25">
      <c r="A56" s="28"/>
      <c r="B56" s="72"/>
      <c r="C56" s="75">
        <v>6</v>
      </c>
      <c r="D56" s="76">
        <v>80</v>
      </c>
      <c r="E56" s="76">
        <v>80</v>
      </c>
      <c r="F56" s="76">
        <v>80</v>
      </c>
      <c r="G56" s="76">
        <v>80</v>
      </c>
      <c r="H56" s="76">
        <v>80</v>
      </c>
      <c r="I56" s="76">
        <v>80</v>
      </c>
      <c r="J56" s="76">
        <v>80</v>
      </c>
      <c r="K56" s="76">
        <v>80</v>
      </c>
      <c r="L56" s="76">
        <v>80</v>
      </c>
      <c r="M56" s="76">
        <v>80</v>
      </c>
      <c r="N56" s="76">
        <v>100</v>
      </c>
      <c r="O56" s="76">
        <v>80</v>
      </c>
      <c r="P56" s="76">
        <v>80</v>
      </c>
      <c r="Q56" s="76">
        <v>80</v>
      </c>
      <c r="R56" s="76">
        <v>80</v>
      </c>
      <c r="S56" s="76">
        <v>80</v>
      </c>
      <c r="T56" s="76">
        <v>80</v>
      </c>
      <c r="U56" s="76">
        <v>80</v>
      </c>
      <c r="V56" s="76">
        <v>80</v>
      </c>
      <c r="W56" s="76">
        <v>80</v>
      </c>
      <c r="X56" s="76">
        <v>100</v>
      </c>
      <c r="Y56" s="76">
        <v>80</v>
      </c>
      <c r="Z56" s="76">
        <v>80</v>
      </c>
      <c r="AA56" s="76">
        <v>80</v>
      </c>
      <c r="AB56" s="76">
        <v>80</v>
      </c>
      <c r="AC56" s="76">
        <v>80</v>
      </c>
    </row>
    <row r="57" spans="1:29" s="12" customFormat="1" ht="8.25">
      <c r="A57" s="28"/>
      <c r="B57" s="72"/>
      <c r="C57" s="73">
        <v>7</v>
      </c>
      <c r="D57" s="74">
        <v>80</v>
      </c>
      <c r="E57" s="74">
        <v>80</v>
      </c>
      <c r="F57" s="74">
        <v>80</v>
      </c>
      <c r="G57" s="74">
        <v>80</v>
      </c>
      <c r="H57" s="74">
        <v>80</v>
      </c>
      <c r="I57" s="74">
        <v>80</v>
      </c>
      <c r="J57" s="74">
        <v>80</v>
      </c>
      <c r="K57" s="74">
        <v>80</v>
      </c>
      <c r="L57" s="74">
        <v>80</v>
      </c>
      <c r="M57" s="74">
        <v>80</v>
      </c>
      <c r="N57" s="74">
        <v>100</v>
      </c>
      <c r="O57" s="74">
        <v>80</v>
      </c>
      <c r="P57" s="74">
        <v>80</v>
      </c>
      <c r="Q57" s="74">
        <v>80</v>
      </c>
      <c r="R57" s="74">
        <v>80</v>
      </c>
      <c r="S57" s="74">
        <v>80</v>
      </c>
      <c r="T57" s="74">
        <v>80</v>
      </c>
      <c r="U57" s="74">
        <v>80</v>
      </c>
      <c r="V57" s="74">
        <v>80</v>
      </c>
      <c r="W57" s="74">
        <v>80</v>
      </c>
      <c r="X57" s="74">
        <v>100</v>
      </c>
      <c r="Y57" s="74">
        <v>80</v>
      </c>
      <c r="Z57" s="74">
        <v>80</v>
      </c>
      <c r="AA57" s="74">
        <v>80</v>
      </c>
      <c r="AB57" s="74">
        <v>80</v>
      </c>
      <c r="AC57" s="74">
        <v>80</v>
      </c>
    </row>
    <row r="58" spans="1:29" s="12" customFormat="1" ht="8.25">
      <c r="A58" s="28"/>
      <c r="B58" s="72"/>
      <c r="C58" s="75">
        <v>8</v>
      </c>
      <c r="D58" s="76">
        <v>80</v>
      </c>
      <c r="E58" s="76">
        <v>80</v>
      </c>
      <c r="F58" s="76">
        <v>80</v>
      </c>
      <c r="G58" s="76">
        <v>80</v>
      </c>
      <c r="H58" s="76">
        <v>80</v>
      </c>
      <c r="I58" s="76">
        <v>80</v>
      </c>
      <c r="J58" s="76">
        <v>80</v>
      </c>
      <c r="K58" s="76">
        <v>80</v>
      </c>
      <c r="L58" s="76">
        <v>80</v>
      </c>
      <c r="M58" s="76">
        <v>80</v>
      </c>
      <c r="N58" s="76">
        <v>100</v>
      </c>
      <c r="O58" s="76">
        <v>80</v>
      </c>
      <c r="P58" s="76">
        <v>80</v>
      </c>
      <c r="Q58" s="76">
        <v>80</v>
      </c>
      <c r="R58" s="76">
        <v>80</v>
      </c>
      <c r="S58" s="76">
        <v>80</v>
      </c>
      <c r="T58" s="76">
        <v>80</v>
      </c>
      <c r="U58" s="76">
        <v>80</v>
      </c>
      <c r="V58" s="76">
        <v>80</v>
      </c>
      <c r="W58" s="76">
        <v>80</v>
      </c>
      <c r="X58" s="76">
        <v>100</v>
      </c>
      <c r="Y58" s="76">
        <v>80</v>
      </c>
      <c r="Z58" s="76">
        <v>80</v>
      </c>
      <c r="AA58" s="76">
        <v>80</v>
      </c>
      <c r="AB58" s="76">
        <v>80</v>
      </c>
      <c r="AC58" s="76">
        <v>80</v>
      </c>
    </row>
    <row r="59" spans="1:29" s="12" customFormat="1" ht="8.25">
      <c r="A59" s="28"/>
      <c r="B59" s="72"/>
      <c r="C59" s="73">
        <v>9</v>
      </c>
      <c r="D59" s="74">
        <v>115</v>
      </c>
      <c r="E59" s="74">
        <v>115</v>
      </c>
      <c r="F59" s="74">
        <v>115</v>
      </c>
      <c r="G59" s="74">
        <v>115</v>
      </c>
      <c r="H59" s="74">
        <v>115</v>
      </c>
      <c r="I59" s="74">
        <v>115</v>
      </c>
      <c r="J59" s="74">
        <v>115</v>
      </c>
      <c r="K59" s="74">
        <v>115</v>
      </c>
      <c r="L59" s="74">
        <v>115</v>
      </c>
      <c r="M59" s="74">
        <v>115</v>
      </c>
      <c r="N59" s="74">
        <v>115</v>
      </c>
      <c r="O59" s="74">
        <v>115</v>
      </c>
      <c r="P59" s="74">
        <v>115</v>
      </c>
      <c r="Q59" s="74">
        <v>115</v>
      </c>
      <c r="R59" s="74">
        <v>115</v>
      </c>
      <c r="S59" s="74">
        <v>115</v>
      </c>
      <c r="T59" s="74">
        <v>115</v>
      </c>
      <c r="U59" s="74">
        <v>115</v>
      </c>
      <c r="V59" s="74">
        <v>115</v>
      </c>
      <c r="W59" s="74">
        <v>115</v>
      </c>
      <c r="X59" s="74">
        <v>115</v>
      </c>
      <c r="Y59" s="74">
        <v>115</v>
      </c>
      <c r="Z59" s="74">
        <v>115</v>
      </c>
      <c r="AA59" s="74">
        <v>115</v>
      </c>
      <c r="AB59" s="74">
        <v>115</v>
      </c>
      <c r="AC59" s="74">
        <v>115</v>
      </c>
    </row>
    <row r="60" spans="1:29" s="12" customFormat="1" ht="8.25">
      <c r="A60" s="28"/>
      <c r="B60" s="72"/>
      <c r="C60" s="75">
        <v>10</v>
      </c>
      <c r="D60" s="76">
        <v>115</v>
      </c>
      <c r="E60" s="76">
        <v>115</v>
      </c>
      <c r="F60" s="76">
        <v>115</v>
      </c>
      <c r="G60" s="76">
        <v>115</v>
      </c>
      <c r="H60" s="76">
        <v>115</v>
      </c>
      <c r="I60" s="76">
        <v>115</v>
      </c>
      <c r="J60" s="76">
        <v>115</v>
      </c>
      <c r="K60" s="76">
        <v>115</v>
      </c>
      <c r="L60" s="76">
        <v>115</v>
      </c>
      <c r="M60" s="76">
        <v>115</v>
      </c>
      <c r="N60" s="76">
        <v>115</v>
      </c>
      <c r="O60" s="76">
        <v>115</v>
      </c>
      <c r="P60" s="76">
        <v>115</v>
      </c>
      <c r="Q60" s="76">
        <v>115</v>
      </c>
      <c r="R60" s="76">
        <v>115</v>
      </c>
      <c r="S60" s="76">
        <v>115</v>
      </c>
      <c r="T60" s="76">
        <v>115</v>
      </c>
      <c r="U60" s="76">
        <v>115</v>
      </c>
      <c r="V60" s="76">
        <v>115</v>
      </c>
      <c r="W60" s="76">
        <v>115</v>
      </c>
      <c r="X60" s="76">
        <v>115</v>
      </c>
      <c r="Y60" s="76">
        <v>115</v>
      </c>
      <c r="Z60" s="76">
        <v>115</v>
      </c>
      <c r="AA60" s="76">
        <v>115</v>
      </c>
      <c r="AB60" s="76">
        <v>115</v>
      </c>
      <c r="AC60" s="76">
        <v>115</v>
      </c>
    </row>
    <row r="61" spans="1:29" s="12" customFormat="1" ht="8.25">
      <c r="A61" s="28"/>
      <c r="B61" s="72"/>
      <c r="C61" s="77">
        <v>11</v>
      </c>
      <c r="D61" s="78">
        <v>115</v>
      </c>
      <c r="E61" s="78">
        <v>115</v>
      </c>
      <c r="F61" s="78">
        <v>115</v>
      </c>
      <c r="G61" s="78">
        <v>115</v>
      </c>
      <c r="H61" s="78">
        <v>115</v>
      </c>
      <c r="I61" s="78">
        <v>115</v>
      </c>
      <c r="J61" s="78">
        <v>115</v>
      </c>
      <c r="K61" s="78">
        <v>115</v>
      </c>
      <c r="L61" s="78">
        <v>115</v>
      </c>
      <c r="M61" s="78">
        <v>115</v>
      </c>
      <c r="N61" s="78">
        <v>115</v>
      </c>
      <c r="O61" s="78">
        <v>115</v>
      </c>
      <c r="P61" s="78">
        <v>115</v>
      </c>
      <c r="Q61" s="78">
        <v>115</v>
      </c>
      <c r="R61" s="78">
        <v>115</v>
      </c>
      <c r="S61" s="78">
        <v>115</v>
      </c>
      <c r="T61" s="78">
        <v>115</v>
      </c>
      <c r="U61" s="78">
        <v>115</v>
      </c>
      <c r="V61" s="78">
        <v>115</v>
      </c>
      <c r="W61" s="78">
        <v>115</v>
      </c>
      <c r="X61" s="78">
        <v>115</v>
      </c>
      <c r="Y61" s="78">
        <v>115</v>
      </c>
      <c r="Z61" s="78">
        <v>115</v>
      </c>
      <c r="AA61" s="78">
        <v>115</v>
      </c>
      <c r="AB61" s="78">
        <v>115</v>
      </c>
      <c r="AC61" s="78">
        <v>115</v>
      </c>
    </row>
    <row r="62" spans="1:29" s="12" customFormat="1" ht="8.25">
      <c r="A62" s="28"/>
      <c r="B62" s="72"/>
      <c r="C62" s="75">
        <v>12</v>
      </c>
      <c r="D62" s="76">
        <v>115</v>
      </c>
      <c r="E62" s="76">
        <v>115</v>
      </c>
      <c r="F62" s="76">
        <v>115</v>
      </c>
      <c r="G62" s="76">
        <v>100</v>
      </c>
      <c r="H62" s="76">
        <v>100</v>
      </c>
      <c r="I62" s="76">
        <v>115</v>
      </c>
      <c r="J62" s="76">
        <v>115</v>
      </c>
      <c r="K62" s="76">
        <v>115</v>
      </c>
      <c r="L62" s="76">
        <v>115</v>
      </c>
      <c r="M62" s="76">
        <v>115</v>
      </c>
      <c r="N62" s="76">
        <v>115</v>
      </c>
      <c r="O62" s="76">
        <v>115</v>
      </c>
      <c r="P62" s="76">
        <v>115</v>
      </c>
      <c r="Q62" s="76">
        <v>115</v>
      </c>
      <c r="R62" s="76">
        <v>115</v>
      </c>
      <c r="S62" s="76">
        <v>115</v>
      </c>
      <c r="T62" s="76">
        <v>115</v>
      </c>
      <c r="U62" s="76">
        <v>115</v>
      </c>
      <c r="V62" s="76">
        <v>115</v>
      </c>
      <c r="W62" s="76">
        <v>115</v>
      </c>
      <c r="X62" s="76">
        <v>115</v>
      </c>
      <c r="Y62" s="76">
        <v>100</v>
      </c>
      <c r="Z62" s="76">
        <v>100</v>
      </c>
      <c r="AA62" s="76">
        <v>115</v>
      </c>
      <c r="AB62" s="76">
        <v>115</v>
      </c>
      <c r="AC62" s="76">
        <v>115</v>
      </c>
    </row>
    <row r="63" spans="1:29" s="12" customFormat="1" ht="8.25">
      <c r="A63" s="28"/>
      <c r="B63" s="72"/>
      <c r="C63" s="77" t="s">
        <v>9</v>
      </c>
      <c r="D63" s="78">
        <v>20</v>
      </c>
      <c r="E63" s="78">
        <v>20</v>
      </c>
      <c r="F63" s="78">
        <v>20</v>
      </c>
      <c r="G63" s="78">
        <v>20</v>
      </c>
      <c r="H63" s="78">
        <v>20</v>
      </c>
      <c r="I63" s="78">
        <v>20</v>
      </c>
      <c r="J63" s="78">
        <v>20</v>
      </c>
      <c r="K63" s="78">
        <v>20</v>
      </c>
      <c r="L63" s="78">
        <v>20</v>
      </c>
      <c r="M63" s="78">
        <v>20</v>
      </c>
      <c r="N63" s="78">
        <v>20</v>
      </c>
      <c r="O63" s="78">
        <v>20</v>
      </c>
      <c r="P63" s="78">
        <v>20</v>
      </c>
      <c r="Q63" s="78">
        <v>20</v>
      </c>
      <c r="R63" s="78">
        <v>20</v>
      </c>
      <c r="S63" s="78">
        <v>20</v>
      </c>
      <c r="T63" s="78">
        <v>20</v>
      </c>
      <c r="U63" s="78">
        <v>20</v>
      </c>
      <c r="V63" s="78">
        <v>20</v>
      </c>
      <c r="W63" s="78">
        <v>20</v>
      </c>
      <c r="X63" s="78">
        <v>20</v>
      </c>
      <c r="Y63" s="78">
        <v>20</v>
      </c>
      <c r="Z63" s="78">
        <v>20</v>
      </c>
      <c r="AA63" s="78">
        <v>20</v>
      </c>
      <c r="AB63" s="78">
        <v>20</v>
      </c>
      <c r="AC63" s="78">
        <v>20</v>
      </c>
    </row>
    <row r="64" spans="1:29" s="12" customFormat="1" ht="9" thickBot="1">
      <c r="A64" s="28"/>
      <c r="B64" s="58"/>
      <c r="C64" s="59" t="s">
        <v>10</v>
      </c>
      <c r="D64" s="60">
        <v>20</v>
      </c>
      <c r="E64" s="60">
        <v>20</v>
      </c>
      <c r="F64" s="60">
        <v>20</v>
      </c>
      <c r="G64" s="60">
        <v>20</v>
      </c>
      <c r="H64" s="60">
        <v>20</v>
      </c>
      <c r="I64" s="60">
        <v>20</v>
      </c>
      <c r="J64" s="60">
        <v>20</v>
      </c>
      <c r="K64" s="60">
        <v>20</v>
      </c>
      <c r="L64" s="60">
        <v>20</v>
      </c>
      <c r="M64" s="60">
        <v>20</v>
      </c>
      <c r="N64" s="60">
        <v>20</v>
      </c>
      <c r="O64" s="60">
        <v>20</v>
      </c>
      <c r="P64" s="60">
        <v>20</v>
      </c>
      <c r="Q64" s="60">
        <v>20</v>
      </c>
      <c r="R64" s="60">
        <v>20</v>
      </c>
      <c r="S64" s="60">
        <v>20</v>
      </c>
      <c r="T64" s="60">
        <v>20</v>
      </c>
      <c r="U64" s="60">
        <v>20</v>
      </c>
      <c r="V64" s="60">
        <v>20</v>
      </c>
      <c r="W64" s="60">
        <v>20</v>
      </c>
      <c r="X64" s="60">
        <v>20</v>
      </c>
      <c r="Y64" s="60">
        <v>20</v>
      </c>
      <c r="Z64" s="60">
        <v>20</v>
      </c>
      <c r="AA64" s="60">
        <v>20</v>
      </c>
      <c r="AB64" s="60">
        <v>20</v>
      </c>
      <c r="AC64" s="60">
        <v>20</v>
      </c>
    </row>
    <row r="65" spans="1:29" s="12" customFormat="1" ht="8.25">
      <c r="A65" s="28"/>
      <c r="B65" s="69" t="s">
        <v>3</v>
      </c>
      <c r="C65" s="79">
        <v>2</v>
      </c>
      <c r="D65" s="80">
        <v>1122</v>
      </c>
      <c r="E65" s="80">
        <v>1183</v>
      </c>
      <c r="F65" s="80">
        <v>1122</v>
      </c>
      <c r="G65" s="80">
        <v>538</v>
      </c>
      <c r="H65" s="80">
        <v>538</v>
      </c>
      <c r="I65" s="80">
        <v>1354</v>
      </c>
      <c r="J65" s="80">
        <v>2625</v>
      </c>
      <c r="K65" s="80">
        <v>2778</v>
      </c>
      <c r="L65" s="80">
        <v>2477</v>
      </c>
      <c r="M65" s="80">
        <v>1158</v>
      </c>
      <c r="N65" s="80">
        <v>233</v>
      </c>
      <c r="O65" s="80">
        <v>3150</v>
      </c>
      <c r="P65" s="80">
        <v>3198</v>
      </c>
      <c r="Q65" s="80">
        <v>3150</v>
      </c>
      <c r="R65" s="80">
        <v>3198</v>
      </c>
      <c r="S65" s="80">
        <v>1354</v>
      </c>
      <c r="T65" s="80">
        <v>2162</v>
      </c>
      <c r="U65" s="80">
        <v>2247</v>
      </c>
      <c r="V65" s="80">
        <v>2162</v>
      </c>
      <c r="W65" s="80">
        <v>1158</v>
      </c>
      <c r="X65" s="80">
        <v>233</v>
      </c>
      <c r="Y65" s="80">
        <v>538</v>
      </c>
      <c r="Z65" s="80">
        <v>538</v>
      </c>
      <c r="AA65" s="80">
        <v>1067</v>
      </c>
      <c r="AB65" s="80">
        <v>1073</v>
      </c>
      <c r="AC65" s="80">
        <v>1067</v>
      </c>
    </row>
    <row r="66" spans="1:29" s="12" customFormat="1" ht="8.25">
      <c r="A66" s="28"/>
      <c r="B66" s="72" t="s">
        <v>39</v>
      </c>
      <c r="C66" s="75">
        <v>3</v>
      </c>
      <c r="D66" s="76">
        <v>1067</v>
      </c>
      <c r="E66" s="76">
        <v>1073</v>
      </c>
      <c r="F66" s="76">
        <v>1067</v>
      </c>
      <c r="G66" s="76">
        <v>538</v>
      </c>
      <c r="H66" s="76">
        <v>538</v>
      </c>
      <c r="I66" s="76">
        <v>1136</v>
      </c>
      <c r="J66" s="76">
        <v>2162</v>
      </c>
      <c r="K66" s="76">
        <v>2247</v>
      </c>
      <c r="L66" s="76">
        <v>2162</v>
      </c>
      <c r="M66" s="76">
        <v>1158</v>
      </c>
      <c r="N66" s="76">
        <v>233</v>
      </c>
      <c r="O66" s="76">
        <v>2668</v>
      </c>
      <c r="P66" s="76">
        <v>2938</v>
      </c>
      <c r="Q66" s="76">
        <v>2668</v>
      </c>
      <c r="R66" s="76">
        <v>2938</v>
      </c>
      <c r="S66" s="76">
        <v>1136</v>
      </c>
      <c r="T66" s="76">
        <v>2162</v>
      </c>
      <c r="U66" s="76">
        <v>2247</v>
      </c>
      <c r="V66" s="76">
        <v>2162</v>
      </c>
      <c r="W66" s="76">
        <v>1158</v>
      </c>
      <c r="X66" s="76">
        <v>233</v>
      </c>
      <c r="Y66" s="76">
        <v>538</v>
      </c>
      <c r="Z66" s="76">
        <v>538</v>
      </c>
      <c r="AA66" s="76">
        <v>1067</v>
      </c>
      <c r="AB66" s="76">
        <v>1073</v>
      </c>
      <c r="AC66" s="76">
        <v>1067</v>
      </c>
    </row>
    <row r="67" spans="1:29" s="12" customFormat="1" ht="8.25">
      <c r="A67" s="28"/>
      <c r="B67" s="72" t="s">
        <v>7</v>
      </c>
      <c r="C67" s="73">
        <v>4</v>
      </c>
      <c r="D67" s="74">
        <v>1067</v>
      </c>
      <c r="E67" s="74">
        <v>1073</v>
      </c>
      <c r="F67" s="74">
        <v>1067</v>
      </c>
      <c r="G67" s="74">
        <v>538</v>
      </c>
      <c r="H67" s="74">
        <v>538</v>
      </c>
      <c r="I67" s="74">
        <v>1136</v>
      </c>
      <c r="J67" s="74">
        <v>2162</v>
      </c>
      <c r="K67" s="74">
        <v>2247</v>
      </c>
      <c r="L67" s="74">
        <v>2162</v>
      </c>
      <c r="M67" s="76">
        <v>1158</v>
      </c>
      <c r="N67" s="76">
        <v>233</v>
      </c>
      <c r="O67" s="76">
        <v>2668</v>
      </c>
      <c r="P67" s="76">
        <v>2938</v>
      </c>
      <c r="Q67" s="76">
        <v>2668</v>
      </c>
      <c r="R67" s="76">
        <v>2938</v>
      </c>
      <c r="S67" s="74">
        <v>1136</v>
      </c>
      <c r="T67" s="74">
        <v>2162</v>
      </c>
      <c r="U67" s="74">
        <v>2247</v>
      </c>
      <c r="V67" s="74">
        <v>2162</v>
      </c>
      <c r="W67" s="76">
        <v>1158</v>
      </c>
      <c r="X67" s="76">
        <v>233</v>
      </c>
      <c r="Y67" s="74">
        <v>538</v>
      </c>
      <c r="Z67" s="74">
        <v>538</v>
      </c>
      <c r="AA67" s="74">
        <v>1067</v>
      </c>
      <c r="AB67" s="74">
        <v>1073</v>
      </c>
      <c r="AC67" s="74">
        <v>1067</v>
      </c>
    </row>
    <row r="68" spans="1:29" s="12" customFormat="1" ht="8.25">
      <c r="A68" s="28"/>
      <c r="B68" s="72" t="s">
        <v>32</v>
      </c>
      <c r="C68" s="75">
        <v>5</v>
      </c>
      <c r="D68" s="76">
        <v>1067</v>
      </c>
      <c r="E68" s="76">
        <v>1073</v>
      </c>
      <c r="F68" s="76">
        <v>1067</v>
      </c>
      <c r="G68" s="76">
        <v>538</v>
      </c>
      <c r="H68" s="76">
        <v>538</v>
      </c>
      <c r="I68" s="76">
        <v>1136</v>
      </c>
      <c r="J68" s="76">
        <v>2162</v>
      </c>
      <c r="K68" s="76">
        <v>2247</v>
      </c>
      <c r="L68" s="76">
        <v>2162</v>
      </c>
      <c r="M68" s="76">
        <v>1158</v>
      </c>
      <c r="N68" s="76">
        <v>233</v>
      </c>
      <c r="O68" s="76">
        <v>2668</v>
      </c>
      <c r="P68" s="76">
        <v>2938</v>
      </c>
      <c r="Q68" s="76">
        <v>2668</v>
      </c>
      <c r="R68" s="76">
        <v>2938</v>
      </c>
      <c r="S68" s="76">
        <v>1136</v>
      </c>
      <c r="T68" s="76">
        <v>2162</v>
      </c>
      <c r="U68" s="76">
        <v>2247</v>
      </c>
      <c r="V68" s="76">
        <v>2162</v>
      </c>
      <c r="W68" s="76">
        <v>1158</v>
      </c>
      <c r="X68" s="76">
        <v>233</v>
      </c>
      <c r="Y68" s="76">
        <v>538</v>
      </c>
      <c r="Z68" s="76">
        <v>538</v>
      </c>
      <c r="AA68" s="76">
        <v>1067</v>
      </c>
      <c r="AB68" s="76">
        <v>1073</v>
      </c>
      <c r="AC68" s="76">
        <v>1067</v>
      </c>
    </row>
    <row r="69" spans="1:29" s="12" customFormat="1" ht="8.25">
      <c r="A69" s="28"/>
      <c r="B69" s="72"/>
      <c r="C69" s="73">
        <v>6</v>
      </c>
      <c r="D69" s="74">
        <v>1067</v>
      </c>
      <c r="E69" s="74">
        <v>1073</v>
      </c>
      <c r="F69" s="74">
        <v>1067</v>
      </c>
      <c r="G69" s="74">
        <v>538</v>
      </c>
      <c r="H69" s="74">
        <v>538</v>
      </c>
      <c r="I69" s="74">
        <v>1136</v>
      </c>
      <c r="J69" s="74">
        <v>2162</v>
      </c>
      <c r="K69" s="74">
        <v>2247</v>
      </c>
      <c r="L69" s="74">
        <v>2162</v>
      </c>
      <c r="M69" s="76">
        <v>1158</v>
      </c>
      <c r="N69" s="76">
        <v>233</v>
      </c>
      <c r="O69" s="76">
        <v>2668</v>
      </c>
      <c r="P69" s="76">
        <v>2938</v>
      </c>
      <c r="Q69" s="76">
        <v>2668</v>
      </c>
      <c r="R69" s="76">
        <v>2938</v>
      </c>
      <c r="S69" s="74">
        <v>1136</v>
      </c>
      <c r="T69" s="74">
        <v>2162</v>
      </c>
      <c r="U69" s="74">
        <v>2247</v>
      </c>
      <c r="V69" s="74">
        <v>2162</v>
      </c>
      <c r="W69" s="76">
        <v>1158</v>
      </c>
      <c r="X69" s="76">
        <v>233</v>
      </c>
      <c r="Y69" s="74">
        <v>538</v>
      </c>
      <c r="Z69" s="74">
        <v>538</v>
      </c>
      <c r="AA69" s="74">
        <v>1067</v>
      </c>
      <c r="AB69" s="74">
        <v>1073</v>
      </c>
      <c r="AC69" s="74">
        <v>1067</v>
      </c>
    </row>
    <row r="70" spans="1:29" s="12" customFormat="1" ht="8.25">
      <c r="A70" s="28"/>
      <c r="B70" s="72"/>
      <c r="C70" s="75">
        <v>7</v>
      </c>
      <c r="D70" s="76">
        <v>1067</v>
      </c>
      <c r="E70" s="76">
        <v>1073</v>
      </c>
      <c r="F70" s="76">
        <v>1067</v>
      </c>
      <c r="G70" s="76">
        <v>538</v>
      </c>
      <c r="H70" s="76">
        <v>538</v>
      </c>
      <c r="I70" s="76">
        <v>1136</v>
      </c>
      <c r="J70" s="76">
        <v>2162</v>
      </c>
      <c r="K70" s="76">
        <v>2247</v>
      </c>
      <c r="L70" s="76">
        <v>2162</v>
      </c>
      <c r="M70" s="76">
        <v>1158</v>
      </c>
      <c r="N70" s="76">
        <v>233</v>
      </c>
      <c r="O70" s="76">
        <v>2668</v>
      </c>
      <c r="P70" s="76">
        <v>2938</v>
      </c>
      <c r="Q70" s="76">
        <v>2668</v>
      </c>
      <c r="R70" s="76">
        <v>2938</v>
      </c>
      <c r="S70" s="76">
        <v>1136</v>
      </c>
      <c r="T70" s="76">
        <v>2162</v>
      </c>
      <c r="U70" s="76">
        <v>2247</v>
      </c>
      <c r="V70" s="76">
        <v>2162</v>
      </c>
      <c r="W70" s="76">
        <v>1158</v>
      </c>
      <c r="X70" s="76">
        <v>233</v>
      </c>
      <c r="Y70" s="76">
        <v>538</v>
      </c>
      <c r="Z70" s="76">
        <v>538</v>
      </c>
      <c r="AA70" s="76">
        <v>1067</v>
      </c>
      <c r="AB70" s="76">
        <v>1073</v>
      </c>
      <c r="AC70" s="76">
        <v>1067</v>
      </c>
    </row>
    <row r="71" spans="1:29" s="12" customFormat="1" ht="8.25">
      <c r="A71" s="28"/>
      <c r="B71" s="72"/>
      <c r="C71" s="73">
        <v>8</v>
      </c>
      <c r="D71" s="74">
        <v>1067</v>
      </c>
      <c r="E71" s="74">
        <v>1073</v>
      </c>
      <c r="F71" s="74">
        <v>1067</v>
      </c>
      <c r="G71" s="74">
        <v>538</v>
      </c>
      <c r="H71" s="74">
        <v>538</v>
      </c>
      <c r="I71" s="74">
        <v>1136</v>
      </c>
      <c r="J71" s="74">
        <v>2162</v>
      </c>
      <c r="K71" s="74">
        <v>2247</v>
      </c>
      <c r="L71" s="74">
        <v>2162</v>
      </c>
      <c r="M71" s="76">
        <v>1158</v>
      </c>
      <c r="N71" s="76">
        <v>233</v>
      </c>
      <c r="O71" s="76">
        <v>2668</v>
      </c>
      <c r="P71" s="76">
        <v>2938</v>
      </c>
      <c r="Q71" s="76">
        <v>2668</v>
      </c>
      <c r="R71" s="76">
        <v>2938</v>
      </c>
      <c r="S71" s="74">
        <v>1136</v>
      </c>
      <c r="T71" s="74">
        <v>2162</v>
      </c>
      <c r="U71" s="74">
        <v>2247</v>
      </c>
      <c r="V71" s="74">
        <v>2162</v>
      </c>
      <c r="W71" s="76">
        <v>1158</v>
      </c>
      <c r="X71" s="76">
        <v>233</v>
      </c>
      <c r="Y71" s="74">
        <v>538</v>
      </c>
      <c r="Z71" s="74">
        <v>538</v>
      </c>
      <c r="AA71" s="74">
        <v>1067</v>
      </c>
      <c r="AB71" s="74">
        <v>1073</v>
      </c>
      <c r="AC71" s="74">
        <v>1067</v>
      </c>
    </row>
    <row r="72" spans="1:29" s="12" customFormat="1" ht="8.25">
      <c r="A72" s="28"/>
      <c r="B72" s="72"/>
      <c r="C72" s="75">
        <v>9</v>
      </c>
      <c r="D72" s="76">
        <v>1067</v>
      </c>
      <c r="E72" s="76">
        <v>1073</v>
      </c>
      <c r="F72" s="76">
        <v>1067</v>
      </c>
      <c r="G72" s="76">
        <v>538</v>
      </c>
      <c r="H72" s="76">
        <v>538</v>
      </c>
      <c r="I72" s="76">
        <v>1285</v>
      </c>
      <c r="J72" s="76">
        <v>2522</v>
      </c>
      <c r="K72" s="76">
        <v>2613</v>
      </c>
      <c r="L72" s="76">
        <v>2522</v>
      </c>
      <c r="M72" s="76">
        <v>1285</v>
      </c>
      <c r="N72" s="76">
        <v>0</v>
      </c>
      <c r="O72" s="76">
        <v>2995</v>
      </c>
      <c r="P72" s="76">
        <v>3224</v>
      </c>
      <c r="Q72" s="76">
        <v>2995</v>
      </c>
      <c r="R72" s="76">
        <v>3224</v>
      </c>
      <c r="S72" s="76">
        <v>1285</v>
      </c>
      <c r="T72" s="76">
        <v>2522</v>
      </c>
      <c r="U72" s="76">
        <v>2613</v>
      </c>
      <c r="V72" s="76">
        <v>2522</v>
      </c>
      <c r="W72" s="76">
        <v>1285</v>
      </c>
      <c r="X72" s="76">
        <v>0</v>
      </c>
      <c r="Y72" s="76">
        <v>538</v>
      </c>
      <c r="Z72" s="76">
        <v>538</v>
      </c>
      <c r="AA72" s="76">
        <v>1067</v>
      </c>
      <c r="AB72" s="76">
        <v>1073</v>
      </c>
      <c r="AC72" s="76">
        <v>1067</v>
      </c>
    </row>
    <row r="73" spans="1:29" s="12" customFormat="1" ht="8.25">
      <c r="A73" s="28"/>
      <c r="B73" s="72"/>
      <c r="C73" s="73">
        <v>10</v>
      </c>
      <c r="D73" s="74">
        <v>1067</v>
      </c>
      <c r="E73" s="74">
        <v>1073</v>
      </c>
      <c r="F73" s="74">
        <v>1067</v>
      </c>
      <c r="G73" s="74">
        <v>538</v>
      </c>
      <c r="H73" s="74">
        <v>538</v>
      </c>
      <c r="I73" s="74">
        <v>1285</v>
      </c>
      <c r="J73" s="74">
        <v>2522</v>
      </c>
      <c r="K73" s="74">
        <v>2613</v>
      </c>
      <c r="L73" s="74">
        <v>2522</v>
      </c>
      <c r="M73" s="76">
        <v>1285</v>
      </c>
      <c r="N73" s="74">
        <v>0</v>
      </c>
      <c r="O73" s="76">
        <v>2995</v>
      </c>
      <c r="P73" s="76">
        <v>3224</v>
      </c>
      <c r="Q73" s="76">
        <v>2995</v>
      </c>
      <c r="R73" s="76">
        <v>3224</v>
      </c>
      <c r="S73" s="74">
        <v>1285</v>
      </c>
      <c r="T73" s="74">
        <v>2522</v>
      </c>
      <c r="U73" s="74">
        <v>2613</v>
      </c>
      <c r="V73" s="74">
        <v>2522</v>
      </c>
      <c r="W73" s="76">
        <v>1285</v>
      </c>
      <c r="X73" s="74">
        <v>0</v>
      </c>
      <c r="Y73" s="74">
        <v>538</v>
      </c>
      <c r="Z73" s="74">
        <v>538</v>
      </c>
      <c r="AA73" s="74">
        <v>1067</v>
      </c>
      <c r="AB73" s="74">
        <v>1073</v>
      </c>
      <c r="AC73" s="74">
        <v>1067</v>
      </c>
    </row>
    <row r="74" spans="1:29" s="12" customFormat="1" ht="8.25">
      <c r="A74" s="28"/>
      <c r="B74" s="72"/>
      <c r="C74" s="75">
        <v>11</v>
      </c>
      <c r="D74" s="76">
        <v>1067</v>
      </c>
      <c r="E74" s="76">
        <v>1073</v>
      </c>
      <c r="F74" s="76">
        <v>1067</v>
      </c>
      <c r="G74" s="76">
        <v>538</v>
      </c>
      <c r="H74" s="76">
        <v>538</v>
      </c>
      <c r="I74" s="76">
        <v>1285</v>
      </c>
      <c r="J74" s="76">
        <v>2522</v>
      </c>
      <c r="K74" s="76">
        <v>2613</v>
      </c>
      <c r="L74" s="76">
        <v>2522</v>
      </c>
      <c r="M74" s="76">
        <v>1285</v>
      </c>
      <c r="N74" s="76">
        <v>0</v>
      </c>
      <c r="O74" s="76">
        <v>2995</v>
      </c>
      <c r="P74" s="76">
        <v>3224</v>
      </c>
      <c r="Q74" s="76">
        <v>2995</v>
      </c>
      <c r="R74" s="76">
        <v>3224</v>
      </c>
      <c r="S74" s="76">
        <v>1285</v>
      </c>
      <c r="T74" s="76">
        <v>2522</v>
      </c>
      <c r="U74" s="76">
        <v>2613</v>
      </c>
      <c r="V74" s="76">
        <v>2522</v>
      </c>
      <c r="W74" s="76">
        <v>1285</v>
      </c>
      <c r="X74" s="76">
        <v>0</v>
      </c>
      <c r="Y74" s="76">
        <v>538</v>
      </c>
      <c r="Z74" s="76">
        <v>538</v>
      </c>
      <c r="AA74" s="76">
        <v>1067</v>
      </c>
      <c r="AB74" s="76">
        <v>1073</v>
      </c>
      <c r="AC74" s="76">
        <v>1067</v>
      </c>
    </row>
    <row r="75" spans="1:29" s="12" customFormat="1" ht="8.25">
      <c r="A75" s="28"/>
      <c r="B75" s="72"/>
      <c r="C75" s="75">
        <v>12</v>
      </c>
      <c r="D75" s="76">
        <v>1047</v>
      </c>
      <c r="E75" s="76">
        <v>1073</v>
      </c>
      <c r="F75" s="76">
        <v>1047</v>
      </c>
      <c r="G75" s="76">
        <v>538</v>
      </c>
      <c r="H75" s="76">
        <v>538</v>
      </c>
      <c r="I75" s="76">
        <v>1285</v>
      </c>
      <c r="J75" s="76">
        <v>2502</v>
      </c>
      <c r="K75" s="76">
        <v>2613</v>
      </c>
      <c r="L75" s="76">
        <v>2502</v>
      </c>
      <c r="M75" s="76">
        <v>1285</v>
      </c>
      <c r="N75" s="76">
        <v>0</v>
      </c>
      <c r="O75" s="76">
        <v>2995</v>
      </c>
      <c r="P75" s="76">
        <v>3224</v>
      </c>
      <c r="Q75" s="76">
        <v>2995</v>
      </c>
      <c r="R75" s="76">
        <v>3224</v>
      </c>
      <c r="S75" s="76">
        <v>1285</v>
      </c>
      <c r="T75" s="76">
        <v>2502</v>
      </c>
      <c r="U75" s="76">
        <v>2613</v>
      </c>
      <c r="V75" s="76">
        <v>2502</v>
      </c>
      <c r="W75" s="76">
        <v>1285</v>
      </c>
      <c r="X75" s="76">
        <v>0</v>
      </c>
      <c r="Y75" s="76">
        <v>538</v>
      </c>
      <c r="Z75" s="76">
        <v>538</v>
      </c>
      <c r="AA75" s="76">
        <v>1047</v>
      </c>
      <c r="AB75" s="76">
        <v>1073</v>
      </c>
      <c r="AC75" s="76">
        <v>1047</v>
      </c>
    </row>
    <row r="76" spans="1:29" s="12" customFormat="1" ht="8.25">
      <c r="A76" s="28"/>
      <c r="B76" s="72"/>
      <c r="C76" s="75" t="s">
        <v>9</v>
      </c>
      <c r="D76" s="76">
        <v>2000</v>
      </c>
      <c r="E76" s="76">
        <v>2000</v>
      </c>
      <c r="F76" s="76">
        <v>2000</v>
      </c>
      <c r="G76" s="76">
        <v>0</v>
      </c>
      <c r="H76" s="76">
        <v>0</v>
      </c>
      <c r="I76" s="76">
        <v>1500</v>
      </c>
      <c r="J76" s="76">
        <v>3000</v>
      </c>
      <c r="K76" s="76">
        <v>3000</v>
      </c>
      <c r="L76" s="76">
        <v>3000</v>
      </c>
      <c r="M76" s="76">
        <v>1500</v>
      </c>
      <c r="N76" s="76">
        <v>0</v>
      </c>
      <c r="O76" s="76">
        <v>3500</v>
      </c>
      <c r="P76" s="76">
        <v>3700</v>
      </c>
      <c r="Q76" s="76">
        <v>3500</v>
      </c>
      <c r="R76" s="76">
        <v>3700</v>
      </c>
      <c r="S76" s="76">
        <v>1500</v>
      </c>
      <c r="T76" s="76">
        <v>3000</v>
      </c>
      <c r="U76" s="76">
        <v>3000</v>
      </c>
      <c r="V76" s="76">
        <v>3000</v>
      </c>
      <c r="W76" s="76">
        <v>1500</v>
      </c>
      <c r="X76" s="76">
        <v>0</v>
      </c>
      <c r="Y76" s="76">
        <v>0</v>
      </c>
      <c r="Z76" s="76">
        <v>0</v>
      </c>
      <c r="AA76" s="76">
        <v>2000</v>
      </c>
      <c r="AB76" s="76">
        <v>2000</v>
      </c>
      <c r="AC76" s="76">
        <v>2000</v>
      </c>
    </row>
    <row r="77" spans="1:29" s="12" customFormat="1" ht="9" thickBot="1">
      <c r="A77" s="28"/>
      <c r="B77" s="58"/>
      <c r="C77" s="59" t="s">
        <v>10</v>
      </c>
      <c r="D77" s="60">
        <v>0</v>
      </c>
      <c r="E77" s="60">
        <v>0</v>
      </c>
      <c r="F77" s="60">
        <v>0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  <c r="R77" s="60">
        <v>0</v>
      </c>
      <c r="S77" s="60">
        <v>0</v>
      </c>
      <c r="T77" s="60">
        <v>0</v>
      </c>
      <c r="U77" s="60">
        <v>0</v>
      </c>
      <c r="V77" s="60">
        <v>0</v>
      </c>
      <c r="W77" s="60">
        <v>0</v>
      </c>
      <c r="X77" s="60">
        <v>0</v>
      </c>
      <c r="Y77" s="60">
        <v>0</v>
      </c>
      <c r="Z77" s="60">
        <v>0</v>
      </c>
      <c r="AA77" s="60">
        <v>0</v>
      </c>
      <c r="AB77" s="60">
        <v>0</v>
      </c>
      <c r="AC77" s="60">
        <v>0</v>
      </c>
    </row>
    <row r="78" spans="1:29" s="12" customFormat="1" ht="9" thickBot="1">
      <c r="A78" s="28"/>
      <c r="B78" s="61" t="s">
        <v>73</v>
      </c>
      <c r="C78" s="59"/>
      <c r="D78" s="68">
        <f>'FLR 2'!D87</f>
        <v>5473.333333333319</v>
      </c>
      <c r="E78" s="68">
        <f>'FLR 2'!E87</f>
        <v>5653.3333333333185</v>
      </c>
      <c r="F78" s="68">
        <f>'FLR 2'!F87</f>
        <v>5473.333333333319</v>
      </c>
      <c r="G78" s="68">
        <f>'FLR 2'!G87</f>
        <v>3773.333333333324</v>
      </c>
      <c r="H78" s="68">
        <f>'FLR 2'!H87</f>
        <v>3773.333333333324</v>
      </c>
      <c r="I78" s="68">
        <f>'FLR 2'!I87</f>
        <v>5653.3333333333185</v>
      </c>
      <c r="J78" s="68">
        <f>'FLR 2'!J87</f>
        <v>7326.666666666646</v>
      </c>
      <c r="K78" s="68">
        <f>'FLR 2'!K87</f>
        <v>7459.99999999998</v>
      </c>
      <c r="L78" s="68">
        <f>'FLR 2'!L87</f>
        <v>7326.666666666646</v>
      </c>
      <c r="M78" s="68">
        <f>'FLR 2'!M87</f>
        <v>5653.3333333333185</v>
      </c>
      <c r="N78" s="68">
        <f>'FLR 2'!N87</f>
        <v>933.333333333331</v>
      </c>
      <c r="O78" s="68">
        <f>'FLR 2'!O87</f>
        <v>7761.333333333312</v>
      </c>
      <c r="P78" s="68">
        <f>'FLR 2'!P87</f>
        <v>8307.999999999978</v>
      </c>
      <c r="Q78" s="68">
        <f>'FLR 2'!Q87</f>
        <v>7761.333333333312</v>
      </c>
      <c r="R78" s="68">
        <f>'FLR 2'!R87</f>
        <v>8307.999999999978</v>
      </c>
      <c r="S78" s="68">
        <f>'FLR 2'!S87</f>
        <v>5653.3333333333185</v>
      </c>
      <c r="T78" s="68">
        <f>'FLR 2'!T87</f>
        <v>7326.666666666646</v>
      </c>
      <c r="U78" s="68">
        <f>'FLR 2'!U87</f>
        <v>7459.99999999998</v>
      </c>
      <c r="V78" s="68">
        <f>'FLR 2'!V87</f>
        <v>7326.666666666646</v>
      </c>
      <c r="W78" s="68">
        <f>'FLR 2'!W87</f>
        <v>5653.3333333333185</v>
      </c>
      <c r="X78" s="68">
        <f>'FLR 2'!X87</f>
        <v>933.333333333331</v>
      </c>
      <c r="Y78" s="68">
        <f>'FLR 2'!Y87</f>
        <v>3773.333333333324</v>
      </c>
      <c r="Z78" s="68">
        <f>'FLR 2'!Z87</f>
        <v>3773.333333333324</v>
      </c>
      <c r="AA78" s="68">
        <f>'FLR 2'!AA87</f>
        <v>5473.333333333319</v>
      </c>
      <c r="AB78" s="68">
        <f>'FLR 2'!AB87</f>
        <v>5653.3333333333185</v>
      </c>
      <c r="AC78" s="68">
        <f>'FLR 2'!AC87</f>
        <v>5473.333333333319</v>
      </c>
    </row>
    <row r="79" spans="1:29" s="14" customFormat="1" ht="9" thickBot="1">
      <c r="A79" s="48"/>
      <c r="B79" s="49" t="s">
        <v>74</v>
      </c>
      <c r="C79" s="67"/>
      <c r="D79" s="68">
        <f>D23+D78</f>
        <v>6383.333333333319</v>
      </c>
      <c r="E79" s="68">
        <f aca="true" t="shared" si="29" ref="E79:AC79">E23+E78</f>
        <v>6563.3333333333185</v>
      </c>
      <c r="F79" s="68">
        <f t="shared" si="29"/>
        <v>6383.333333333319</v>
      </c>
      <c r="G79" s="68">
        <f>G23+G78</f>
        <v>4403.333333333324</v>
      </c>
      <c r="H79" s="68">
        <f>H23+H78</f>
        <v>4403.333333333324</v>
      </c>
      <c r="I79" s="68">
        <f t="shared" si="29"/>
        <v>6563.3333333333185</v>
      </c>
      <c r="J79" s="68">
        <f t="shared" si="29"/>
        <v>8670.666666666646</v>
      </c>
      <c r="K79" s="68">
        <f t="shared" si="29"/>
        <v>8803.99999999998</v>
      </c>
      <c r="L79" s="68">
        <f t="shared" si="29"/>
        <v>8670.666666666646</v>
      </c>
      <c r="M79" s="68">
        <f t="shared" si="29"/>
        <v>6563.3333333333185</v>
      </c>
      <c r="N79" s="68">
        <f t="shared" si="29"/>
        <v>1367.333333333331</v>
      </c>
      <c r="O79" s="68">
        <f t="shared" si="29"/>
        <v>9105.333333333312</v>
      </c>
      <c r="P79" s="68">
        <f t="shared" si="29"/>
        <v>9791.999999999978</v>
      </c>
      <c r="Q79" s="68">
        <f t="shared" si="29"/>
        <v>9105.333333333312</v>
      </c>
      <c r="R79" s="68">
        <f t="shared" si="29"/>
        <v>9791.999999999978</v>
      </c>
      <c r="S79" s="68">
        <f t="shared" si="29"/>
        <v>6563.3333333333185</v>
      </c>
      <c r="T79" s="68">
        <f t="shared" si="29"/>
        <v>8670.666666666646</v>
      </c>
      <c r="U79" s="68">
        <f t="shared" si="29"/>
        <v>8803.99999999998</v>
      </c>
      <c r="V79" s="68">
        <f t="shared" si="29"/>
        <v>8670.666666666646</v>
      </c>
      <c r="W79" s="68">
        <f t="shared" si="29"/>
        <v>6563.3333333333185</v>
      </c>
      <c r="X79" s="68">
        <f t="shared" si="29"/>
        <v>1367.333333333331</v>
      </c>
      <c r="Y79" s="68">
        <f>Y23+Y78</f>
        <v>4403.333333333324</v>
      </c>
      <c r="Z79" s="68">
        <f>Z23+Z78</f>
        <v>4403.333333333324</v>
      </c>
      <c r="AA79" s="68">
        <f t="shared" si="29"/>
        <v>6383.333333333319</v>
      </c>
      <c r="AB79" s="68">
        <f t="shared" si="29"/>
        <v>6563.3333333333185</v>
      </c>
      <c r="AC79" s="68">
        <f t="shared" si="29"/>
        <v>6383.333333333319</v>
      </c>
    </row>
    <row r="80" spans="1:29" s="12" customFormat="1" ht="9" thickBot="1">
      <c r="A80" s="28"/>
      <c r="B80" s="81"/>
      <c r="C80" s="82" t="s">
        <v>0</v>
      </c>
      <c r="D80" s="83" t="s">
        <v>46</v>
      </c>
      <c r="E80" s="84" t="s">
        <v>47</v>
      </c>
      <c r="F80" s="85" t="s">
        <v>48</v>
      </c>
      <c r="G80" s="83" t="s">
        <v>49</v>
      </c>
      <c r="H80" s="86" t="s">
        <v>50</v>
      </c>
      <c r="I80" s="86" t="s">
        <v>51</v>
      </c>
      <c r="J80" s="84" t="s">
        <v>52</v>
      </c>
      <c r="K80" s="83" t="s">
        <v>20</v>
      </c>
      <c r="L80" s="84" t="s">
        <v>53</v>
      </c>
      <c r="M80" s="83" t="s">
        <v>54</v>
      </c>
      <c r="N80" s="83" t="s">
        <v>69</v>
      </c>
      <c r="O80" s="84" t="s">
        <v>55</v>
      </c>
      <c r="P80" s="83" t="s">
        <v>56</v>
      </c>
      <c r="Q80" s="84" t="s">
        <v>57</v>
      </c>
      <c r="R80" s="83" t="s">
        <v>58</v>
      </c>
      <c r="S80" s="84" t="s">
        <v>59</v>
      </c>
      <c r="T80" s="83" t="s">
        <v>60</v>
      </c>
      <c r="U80" s="85" t="s">
        <v>61</v>
      </c>
      <c r="V80" s="83" t="s">
        <v>62</v>
      </c>
      <c r="W80" s="84" t="s">
        <v>63</v>
      </c>
      <c r="X80" s="83" t="s">
        <v>70</v>
      </c>
      <c r="Y80" s="83" t="s">
        <v>64</v>
      </c>
      <c r="Z80" s="84" t="s">
        <v>65</v>
      </c>
      <c r="AA80" s="83" t="s">
        <v>66</v>
      </c>
      <c r="AB80" s="83" t="s">
        <v>67</v>
      </c>
      <c r="AC80" s="83" t="s">
        <v>68</v>
      </c>
    </row>
    <row r="81" s="12" customFormat="1" ht="8.25">
      <c r="A81" s="15"/>
    </row>
    <row r="82" spans="1:32" s="12" customFormat="1" ht="8.25">
      <c r="A82" s="15"/>
      <c r="Q82" s="12" t="s">
        <v>93</v>
      </c>
      <c r="AF82" s="12" t="s">
        <v>94</v>
      </c>
    </row>
    <row r="83" s="12" customFormat="1" ht="8.25">
      <c r="A83" s="15"/>
    </row>
    <row r="84" s="12" customFormat="1" ht="8.25"/>
    <row r="85" s="12" customFormat="1" ht="8.25"/>
    <row r="86" s="12" customFormat="1" ht="8.25"/>
    <row r="87" s="12" customFormat="1" ht="8.25"/>
    <row r="88" s="12" customFormat="1" ht="8.25"/>
    <row r="89" s="12" customFormat="1" ht="8.25"/>
    <row r="90" s="12" customFormat="1" ht="8.25"/>
    <row r="91" s="12" customFormat="1" ht="8.25"/>
    <row r="92" s="12" customFormat="1" ht="8.25"/>
    <row r="93" s="12" customFormat="1" ht="8.25"/>
    <row r="94" s="12" customFormat="1" ht="8.25"/>
    <row r="95" s="12" customFormat="1" ht="8.25"/>
    <row r="96" s="12" customFormat="1" ht="8.25"/>
    <row r="97" s="12" customFormat="1" ht="8.25"/>
    <row r="98" s="12" customFormat="1" ht="8.25"/>
    <row r="99" s="12" customFormat="1" ht="8.25"/>
    <row r="100" s="12" customFormat="1" ht="8.25"/>
    <row r="101" s="12" customFormat="1" ht="8.25"/>
    <row r="102" s="12" customFormat="1" ht="8.25"/>
    <row r="103" s="12" customFormat="1" ht="8.25"/>
    <row r="104" s="12" customFormat="1" ht="8.25"/>
    <row r="105" s="12" customFormat="1" ht="8.25"/>
    <row r="106" s="12" customFormat="1" ht="8.25"/>
    <row r="107" s="12" customFormat="1" ht="8.25"/>
    <row r="108" s="12" customFormat="1" ht="8.25"/>
    <row r="109" s="12" customFormat="1" ht="8.25"/>
    <row r="110" s="12" customFormat="1" ht="8.25"/>
    <row r="111" s="12" customFormat="1" ht="8.25"/>
    <row r="112" s="12" customFormat="1" ht="8.25"/>
    <row r="113" s="12" customFormat="1" ht="8.25"/>
    <row r="114" s="12" customFormat="1" ht="8.25"/>
    <row r="115" s="12" customFormat="1" ht="8.25"/>
    <row r="116" s="12" customFormat="1" ht="8.25"/>
    <row r="117" s="12" customFormat="1" ht="8.25"/>
    <row r="118" s="12" customFormat="1" ht="8.25"/>
    <row r="119" s="12" customFormat="1" ht="8.25"/>
    <row r="120" s="12" customFormat="1" ht="8.25"/>
    <row r="121" s="12" customFormat="1" ht="8.25"/>
    <row r="122" s="12" customFormat="1" ht="8.25"/>
    <row r="123" s="12" customFormat="1" ht="8.25"/>
    <row r="124" s="12" customFormat="1" ht="8.25"/>
    <row r="125" s="12" customFormat="1" ht="8.25"/>
    <row r="126" s="12" customFormat="1" ht="8.25"/>
    <row r="127" s="12" customFormat="1" ht="8.25"/>
    <row r="128" s="12" customFormat="1" ht="8.25"/>
    <row r="129" s="12" customFormat="1" ht="8.25"/>
    <row r="130" s="12" customFormat="1" ht="8.25"/>
    <row r="131" s="12" customFormat="1" ht="8.25"/>
    <row r="132" s="12" customFormat="1" ht="8.25"/>
    <row r="133" s="12" customFormat="1" ht="8.25"/>
    <row r="134" s="12" customFormat="1" ht="8.25"/>
    <row r="135" s="12" customFormat="1" ht="8.25"/>
    <row r="136" s="12" customFormat="1" ht="8.25"/>
    <row r="137" s="12" customFormat="1" ht="8.25"/>
    <row r="138" s="12" customFormat="1" ht="8.25"/>
    <row r="139" s="12" customFormat="1" ht="8.25"/>
    <row r="140" s="12" customFormat="1" ht="8.25"/>
    <row r="141" s="12" customFormat="1" ht="8.25"/>
    <row r="142" s="12" customFormat="1" ht="8.25"/>
    <row r="143" s="12" customFormat="1" ht="8.25"/>
    <row r="144" s="12" customFormat="1" ht="8.25"/>
    <row r="145" s="12" customFormat="1" ht="8.25"/>
    <row r="146" s="12" customFormat="1" ht="8.25"/>
    <row r="147" s="12" customFormat="1" ht="8.25"/>
    <row r="148" s="12" customFormat="1" ht="8.25"/>
    <row r="149" s="12" customFormat="1" ht="8.25"/>
    <row r="150" s="12" customFormat="1" ht="8.25"/>
    <row r="151" s="12" customFormat="1" ht="8.25"/>
    <row r="152" s="12" customFormat="1" ht="8.25"/>
    <row r="153" s="12" customFormat="1" ht="8.25"/>
    <row r="154" s="12" customFormat="1" ht="8.25"/>
    <row r="155" s="12" customFormat="1" ht="8.25"/>
    <row r="156" s="12" customFormat="1" ht="8.25"/>
    <row r="157" s="12" customFormat="1" ht="8.25"/>
    <row r="158" s="12" customFormat="1" ht="8.25"/>
    <row r="159" s="12" customFormat="1" ht="8.25"/>
    <row r="160" s="12" customFormat="1" ht="8.25"/>
    <row r="161" s="12" customFormat="1" ht="8.25"/>
    <row r="162" s="12" customFormat="1" ht="8.25"/>
    <row r="163" s="12" customFormat="1" ht="8.25"/>
    <row r="164" s="12" customFormat="1" ht="8.25"/>
    <row r="165" s="12" customFormat="1" ht="8.25"/>
    <row r="166" s="12" customFormat="1" ht="8.25"/>
    <row r="167" s="12" customFormat="1" ht="8.25"/>
    <row r="168" s="12" customFormat="1" ht="8.25"/>
    <row r="169" s="12" customFormat="1" ht="8.25"/>
    <row r="170" s="12" customFormat="1" ht="8.25"/>
    <row r="171" s="12" customFormat="1" ht="8.25"/>
    <row r="172" s="12" customFormat="1" ht="8.25"/>
    <row r="173" s="12" customFormat="1" ht="8.25"/>
    <row r="174" s="12" customFormat="1" ht="8.25"/>
    <row r="175" s="12" customFormat="1" ht="8.25"/>
    <row r="176" s="12" customFormat="1" ht="8.25"/>
    <row r="177" s="12" customFormat="1" ht="8.25"/>
    <row r="178" s="12" customFormat="1" ht="8.25"/>
    <row r="179" s="12" customFormat="1" ht="8.25"/>
    <row r="180" s="12" customFormat="1" ht="8.25"/>
    <row r="181" s="12" customFormat="1" ht="8.25"/>
    <row r="182" s="12" customFormat="1" ht="8.25"/>
    <row r="183" s="12" customFormat="1" ht="8.25"/>
    <row r="184" s="12" customFormat="1" ht="8.25"/>
    <row r="185" s="12" customFormat="1" ht="8.25"/>
    <row r="186" s="12" customFormat="1" ht="8.25"/>
    <row r="187" s="12" customFormat="1" ht="8.25"/>
    <row r="188" s="12" customFormat="1" ht="8.25"/>
    <row r="189" s="12" customFormat="1" ht="8.25"/>
    <row r="190" s="12" customFormat="1" ht="8.25"/>
    <row r="191" s="12" customFormat="1" ht="8.25"/>
    <row r="192" s="12" customFormat="1" ht="8.25"/>
    <row r="193" s="12" customFormat="1" ht="8.25"/>
    <row r="194" s="12" customFormat="1" ht="8.25"/>
    <row r="195" s="12" customFormat="1" ht="8.25"/>
    <row r="196" s="12" customFormat="1" ht="8.25"/>
    <row r="197" s="12" customFormat="1" ht="8.25"/>
    <row r="198" s="12" customFormat="1" ht="8.25"/>
    <row r="199" s="12" customFormat="1" ht="8.25"/>
    <row r="200" s="12" customFormat="1" ht="8.25"/>
    <row r="201" s="12" customFormat="1" ht="8.25"/>
    <row r="202" s="12" customFormat="1" ht="8.25"/>
    <row r="203" s="12" customFormat="1" ht="8.25"/>
    <row r="204" s="12" customFormat="1" ht="8.25"/>
    <row r="205" s="12" customFormat="1" ht="8.25"/>
    <row r="206" s="12" customFormat="1" ht="8.25"/>
    <row r="207" s="12" customFormat="1" ht="8.25"/>
    <row r="208" s="12" customFormat="1" ht="8.25"/>
    <row r="209" s="12" customFormat="1" ht="8.25"/>
    <row r="210" s="12" customFormat="1" ht="8.25"/>
    <row r="211" s="12" customFormat="1" ht="8.25"/>
    <row r="212" s="12" customFormat="1" ht="8.25"/>
    <row r="213" s="12" customFormat="1" ht="8.25"/>
    <row r="214" s="12" customFormat="1" ht="8.25"/>
    <row r="215" s="12" customFormat="1" ht="8.25"/>
    <row r="216" s="12" customFormat="1" ht="8.25"/>
    <row r="217" s="12" customFormat="1" ht="8.25"/>
    <row r="218" s="12" customFormat="1" ht="8.25"/>
    <row r="219" s="12" customFormat="1" ht="8.25"/>
    <row r="220" s="12" customFormat="1" ht="8.25"/>
    <row r="221" s="12" customFormat="1" ht="8.25"/>
    <row r="222" s="12" customFormat="1" ht="8.25"/>
    <row r="223" s="12" customFormat="1" ht="8.25"/>
    <row r="224" s="12" customFormat="1" ht="8.25"/>
    <row r="225" s="12" customFormat="1" ht="8.25"/>
    <row r="226" s="12" customFormat="1" ht="8.25"/>
    <row r="227" s="12" customFormat="1" ht="8.25"/>
    <row r="228" s="12" customFormat="1" ht="8.25"/>
    <row r="229" s="12" customFormat="1" ht="8.25"/>
    <row r="230" s="12" customFormat="1" ht="8.25"/>
    <row r="231" s="12" customFormat="1" ht="8.25"/>
    <row r="232" s="12" customFormat="1" ht="8.25"/>
    <row r="233" s="12" customFormat="1" ht="8.25"/>
    <row r="234" s="12" customFormat="1" ht="8.25"/>
    <row r="235" s="12" customFormat="1" ht="8.25"/>
    <row r="236" s="12" customFormat="1" ht="8.25"/>
    <row r="237" s="12" customFormat="1" ht="8.25"/>
    <row r="238" s="12" customFormat="1" ht="8.25"/>
    <row r="239" s="12" customFormat="1" ht="8.25"/>
    <row r="240" s="12" customFormat="1" ht="8.25"/>
    <row r="241" s="12" customFormat="1" ht="8.25"/>
    <row r="242" s="12" customFormat="1" ht="8.25"/>
    <row r="243" s="12" customFormat="1" ht="8.25"/>
    <row r="244" s="12" customFormat="1" ht="8.25"/>
    <row r="245" s="12" customFormat="1" ht="8.25"/>
    <row r="246" s="12" customFormat="1" ht="8.25"/>
    <row r="247" s="12" customFormat="1" ht="8.25"/>
    <row r="248" s="12" customFormat="1" ht="8.25"/>
    <row r="249" s="12" customFormat="1" ht="8.25"/>
    <row r="250" s="12" customFormat="1" ht="8.25"/>
    <row r="251" s="12" customFormat="1" ht="8.25"/>
    <row r="252" s="12" customFormat="1" ht="8.25"/>
    <row r="253" s="12" customFormat="1" ht="8.25"/>
    <row r="254" s="12" customFormat="1" ht="8.25"/>
    <row r="255" s="12" customFormat="1" ht="8.25"/>
    <row r="256" s="12" customFormat="1" ht="8.25"/>
    <row r="257" s="12" customFormat="1" ht="8.25"/>
    <row r="258" s="12" customFormat="1" ht="8.25"/>
    <row r="259" s="12" customFormat="1" ht="8.25"/>
    <row r="260" s="12" customFormat="1" ht="8.25"/>
    <row r="261" s="12" customFormat="1" ht="8.25"/>
    <row r="262" s="12" customFormat="1" ht="8.25"/>
    <row r="263" s="12" customFormat="1" ht="8.25"/>
    <row r="264" s="12" customFormat="1" ht="8.25"/>
    <row r="265" s="12" customFormat="1" ht="8.25"/>
    <row r="266" s="12" customFormat="1" ht="8.25"/>
    <row r="267" s="12" customFormat="1" ht="8.25"/>
    <row r="268" s="12" customFormat="1" ht="8.25"/>
    <row r="269" s="12" customFormat="1" ht="8.25"/>
    <row r="270" s="12" customFormat="1" ht="8.25"/>
    <row r="271" s="12" customFormat="1" ht="8.25"/>
    <row r="272" s="12" customFormat="1" ht="8.25"/>
    <row r="273" s="12" customFormat="1" ht="8.25"/>
    <row r="274" s="12" customFormat="1" ht="8.25"/>
    <row r="275" s="12" customFormat="1" ht="8.25"/>
    <row r="276" s="12" customFormat="1" ht="8.25"/>
    <row r="277" s="12" customFormat="1" ht="8.25"/>
    <row r="278" s="12" customFormat="1" ht="8.25"/>
    <row r="279" s="12" customFormat="1" ht="8.25"/>
    <row r="280" s="12" customFormat="1" ht="8.25"/>
    <row r="281" s="12" customFormat="1" ht="8.25"/>
    <row r="282" s="12" customFormat="1" ht="8.25"/>
    <row r="283" s="12" customFormat="1" ht="8.25"/>
    <row r="284" s="12" customFormat="1" ht="8.25"/>
    <row r="285" s="12" customFormat="1" ht="8.25"/>
    <row r="286" s="12" customFormat="1" ht="8.25"/>
    <row r="287" s="12" customFormat="1" ht="8.25"/>
    <row r="288" s="12" customFormat="1" ht="8.25"/>
    <row r="289" s="12" customFormat="1" ht="8.25"/>
    <row r="290" s="12" customFormat="1" ht="8.25"/>
    <row r="291" s="12" customFormat="1" ht="8.25"/>
    <row r="292" s="12" customFormat="1" ht="8.25"/>
    <row r="293" s="12" customFormat="1" ht="8.25"/>
    <row r="294" s="12" customFormat="1" ht="8.25"/>
    <row r="295" s="12" customFormat="1" ht="8.25"/>
    <row r="296" s="12" customFormat="1" ht="8.25"/>
    <row r="297" s="12" customFormat="1" ht="8.25"/>
    <row r="298" s="12" customFormat="1" ht="8.25"/>
    <row r="299" s="12" customFormat="1" ht="8.25"/>
    <row r="300" s="12" customFormat="1" ht="8.25"/>
    <row r="301" s="12" customFormat="1" ht="8.25"/>
    <row r="302" s="12" customFormat="1" ht="8.25"/>
    <row r="303" s="12" customFormat="1" ht="8.25"/>
    <row r="304" s="12" customFormat="1" ht="8.25"/>
    <row r="305" s="12" customFormat="1" ht="8.25"/>
    <row r="306" s="12" customFormat="1" ht="8.25"/>
    <row r="307" s="12" customFormat="1" ht="8.25"/>
    <row r="308" s="12" customFormat="1" ht="8.25"/>
    <row r="309" s="12" customFormat="1" ht="8.25"/>
    <row r="310" s="12" customFormat="1" ht="8.25"/>
    <row r="311" s="12" customFormat="1" ht="8.25"/>
    <row r="312" s="12" customFormat="1" ht="8.25"/>
    <row r="313" s="12" customFormat="1" ht="8.25"/>
    <row r="314" s="12" customFormat="1" ht="8.25"/>
    <row r="315" s="12" customFormat="1" ht="8.25"/>
    <row r="316" s="12" customFormat="1" ht="8.25"/>
    <row r="317" s="12" customFormat="1" ht="8.25"/>
    <row r="318" s="12" customFormat="1" ht="8.25"/>
    <row r="319" s="12" customFormat="1" ht="8.25"/>
    <row r="320" s="12" customFormat="1" ht="8.25"/>
    <row r="321" s="12" customFormat="1" ht="8.25"/>
    <row r="322" s="12" customFormat="1" ht="8.25"/>
    <row r="323" s="12" customFormat="1" ht="8.25"/>
    <row r="324" s="12" customFormat="1" ht="8.25"/>
    <row r="325" s="12" customFormat="1" ht="8.25"/>
    <row r="326" s="12" customFormat="1" ht="8.25"/>
    <row r="327" s="12" customFormat="1" ht="8.25"/>
    <row r="328" s="12" customFormat="1" ht="8.25"/>
    <row r="329" s="12" customFormat="1" ht="8.25"/>
    <row r="330" s="12" customFormat="1" ht="8.25"/>
    <row r="331" s="12" customFormat="1" ht="8.25"/>
    <row r="332" s="12" customFormat="1" ht="8.25"/>
    <row r="333" s="12" customFormat="1" ht="8.25"/>
    <row r="334" s="12" customFormat="1" ht="8.25"/>
    <row r="335" s="12" customFormat="1" ht="8.25"/>
    <row r="336" s="12" customFormat="1" ht="8.25"/>
    <row r="337" s="12" customFormat="1" ht="8.25"/>
    <row r="338" s="12" customFormat="1" ht="8.25"/>
    <row r="339" s="12" customFormat="1" ht="8.25"/>
    <row r="340" s="12" customFormat="1" ht="8.25"/>
    <row r="341" s="12" customFormat="1" ht="8.25"/>
    <row r="342" s="12" customFormat="1" ht="8.25"/>
    <row r="343" s="12" customFormat="1" ht="8.25"/>
    <row r="344" s="12" customFormat="1" ht="8.25"/>
    <row r="345" s="12" customFormat="1" ht="8.25"/>
    <row r="346" s="12" customFormat="1" ht="8.25"/>
    <row r="347" s="12" customFormat="1" ht="8.25"/>
    <row r="348" s="12" customFormat="1" ht="8.25"/>
    <row r="349" s="12" customFormat="1" ht="8.25"/>
    <row r="350" s="12" customFormat="1" ht="8.25"/>
    <row r="351" s="12" customFormat="1" ht="8.25"/>
    <row r="352" s="12" customFormat="1" ht="8.25"/>
    <row r="353" s="12" customFormat="1" ht="8.25"/>
    <row r="354" s="12" customFormat="1" ht="8.25"/>
    <row r="355" s="12" customFormat="1" ht="8.25"/>
    <row r="356" s="12" customFormat="1" ht="8.25"/>
    <row r="357" s="12" customFormat="1" ht="8.25"/>
    <row r="358" s="12" customFormat="1" ht="8.25"/>
    <row r="359" s="12" customFormat="1" ht="8.25"/>
    <row r="360" s="12" customFormat="1" ht="8.25"/>
    <row r="361" s="12" customFormat="1" ht="8.25"/>
    <row r="362" s="12" customFormat="1" ht="8.25"/>
    <row r="363" s="12" customFormat="1" ht="8.25"/>
    <row r="364" s="12" customFormat="1" ht="8.25"/>
    <row r="365" s="12" customFormat="1" ht="8.25"/>
    <row r="366" s="12" customFormat="1" ht="8.25"/>
    <row r="367" s="12" customFormat="1" ht="8.25"/>
    <row r="368" s="12" customFormat="1" ht="8.25"/>
    <row r="369" s="12" customFormat="1" ht="8.25"/>
    <row r="370" s="12" customFormat="1" ht="8.25"/>
    <row r="371" s="12" customFormat="1" ht="8.25"/>
    <row r="372" s="12" customFormat="1" ht="8.25"/>
    <row r="373" s="12" customFormat="1" ht="8.25"/>
    <row r="374" s="12" customFormat="1" ht="8.25"/>
    <row r="375" s="12" customFormat="1" ht="8.25"/>
    <row r="376" s="12" customFormat="1" ht="8.25"/>
    <row r="377" s="12" customFormat="1" ht="8.25"/>
    <row r="378" s="12" customFormat="1" ht="8.25"/>
    <row r="379" s="12" customFormat="1" ht="8.25"/>
    <row r="380" s="12" customFormat="1" ht="8.25"/>
    <row r="381" s="12" customFormat="1" ht="8.25"/>
    <row r="382" s="12" customFormat="1" ht="8.25"/>
    <row r="383" s="12" customFormat="1" ht="8.25"/>
    <row r="384" s="12" customFormat="1" ht="8.25"/>
    <row r="385" s="12" customFormat="1" ht="8.25"/>
    <row r="386" s="12" customFormat="1" ht="8.25"/>
    <row r="387" s="12" customFormat="1" ht="8.25"/>
    <row r="388" s="12" customFormat="1" ht="8.25"/>
    <row r="389" s="12" customFormat="1" ht="8.25"/>
    <row r="390" s="12" customFormat="1" ht="8.25"/>
    <row r="391" s="12" customFormat="1" ht="8.25"/>
    <row r="392" s="12" customFormat="1" ht="8.25"/>
    <row r="393" s="12" customFormat="1" ht="8.25"/>
    <row r="394" s="12" customFormat="1" ht="8.25"/>
    <row r="395" s="12" customFormat="1" ht="8.25"/>
    <row r="396" s="12" customFormat="1" ht="8.25"/>
    <row r="397" s="12" customFormat="1" ht="8.25"/>
    <row r="398" s="12" customFormat="1" ht="8.25"/>
    <row r="399" s="12" customFormat="1" ht="8.25"/>
    <row r="400" s="12" customFormat="1" ht="8.25"/>
    <row r="401" s="12" customFormat="1" ht="8.25"/>
    <row r="402" s="12" customFormat="1" ht="8.25"/>
    <row r="403" s="12" customFormat="1" ht="8.25"/>
    <row r="404" s="12" customFormat="1" ht="8.25"/>
    <row r="405" s="12" customFormat="1" ht="8.25"/>
    <row r="406" s="12" customFormat="1" ht="8.25"/>
    <row r="407" s="12" customFormat="1" ht="8.25"/>
    <row r="408" s="12" customFormat="1" ht="8.25"/>
    <row r="409" s="12" customFormat="1" ht="8.25"/>
    <row r="410" s="12" customFormat="1" ht="8.25"/>
    <row r="411" s="12" customFormat="1" ht="8.25"/>
    <row r="412" s="12" customFormat="1" ht="8.25"/>
    <row r="413" s="12" customFormat="1" ht="8.25"/>
    <row r="414" s="12" customFormat="1" ht="8.25"/>
    <row r="415" s="12" customFormat="1" ht="8.25"/>
    <row r="416" s="12" customFormat="1" ht="8.25"/>
    <row r="417" s="12" customFormat="1" ht="8.25"/>
    <row r="418" s="12" customFormat="1" ht="8.25"/>
    <row r="419" s="12" customFormat="1" ht="8.25"/>
    <row r="420" s="12" customFormat="1" ht="8.25"/>
    <row r="421" s="12" customFormat="1" ht="8.25"/>
    <row r="422" s="12" customFormat="1" ht="8.25"/>
    <row r="423" s="12" customFormat="1" ht="8.25"/>
    <row r="424" s="12" customFormat="1" ht="8.25"/>
    <row r="425" s="12" customFormat="1" ht="8.25"/>
    <row r="426" s="12" customFormat="1" ht="8.25"/>
    <row r="427" s="12" customFormat="1" ht="8.25"/>
    <row r="428" s="12" customFormat="1" ht="8.25"/>
    <row r="429" s="12" customFormat="1" ht="8.25"/>
    <row r="430" s="12" customFormat="1" ht="8.25"/>
    <row r="431" s="12" customFormat="1" ht="8.25"/>
    <row r="432" s="12" customFormat="1" ht="8.25"/>
    <row r="433" s="12" customFormat="1" ht="8.25"/>
    <row r="434" s="12" customFormat="1" ht="8.25"/>
    <row r="435" s="12" customFormat="1" ht="8.25"/>
    <row r="436" s="12" customFormat="1" ht="8.25"/>
    <row r="437" s="12" customFormat="1" ht="8.25"/>
    <row r="438" s="12" customFormat="1" ht="8.25"/>
    <row r="439" s="12" customFormat="1" ht="8.25"/>
    <row r="440" s="12" customFormat="1" ht="8.25"/>
    <row r="441" s="12" customFormat="1" ht="8.25"/>
    <row r="442" s="12" customFormat="1" ht="8.25"/>
    <row r="443" s="12" customFormat="1" ht="8.25"/>
    <row r="444" s="12" customFormat="1" ht="8.25"/>
    <row r="445" s="12" customFormat="1" ht="8.25"/>
    <row r="446" s="12" customFormat="1" ht="8.25"/>
    <row r="447" s="12" customFormat="1" ht="8.25"/>
    <row r="448" s="12" customFormat="1" ht="8.25"/>
    <row r="449" s="12" customFormat="1" ht="8.25"/>
    <row r="450" s="12" customFormat="1" ht="8.25"/>
    <row r="451" s="12" customFormat="1" ht="8.25"/>
    <row r="452" s="12" customFormat="1" ht="8.25"/>
    <row r="453" s="12" customFormat="1" ht="8.25"/>
    <row r="454" s="12" customFormat="1" ht="8.25"/>
    <row r="455" s="12" customFormat="1" ht="8.25"/>
    <row r="456" s="12" customFormat="1" ht="8.25"/>
    <row r="457" s="12" customFormat="1" ht="8.25"/>
    <row r="458" s="12" customFormat="1" ht="8.25"/>
    <row r="459" s="12" customFormat="1" ht="8.25"/>
    <row r="460" s="12" customFormat="1" ht="8.25"/>
    <row r="461" s="12" customFormat="1" ht="8.25"/>
    <row r="462" s="12" customFormat="1" ht="8.25"/>
    <row r="463" s="12" customFormat="1" ht="8.25"/>
    <row r="464" s="12" customFormat="1" ht="8.25"/>
    <row r="465" s="12" customFormat="1" ht="8.25"/>
    <row r="466" s="12" customFormat="1" ht="8.25"/>
    <row r="467" s="12" customFormat="1" ht="8.25"/>
    <row r="468" s="12" customFormat="1" ht="8.25"/>
    <row r="469" s="12" customFormat="1" ht="8.25"/>
    <row r="470" s="12" customFormat="1" ht="8.25"/>
    <row r="471" s="12" customFormat="1" ht="8.25"/>
    <row r="472" s="12" customFormat="1" ht="8.25"/>
    <row r="473" s="12" customFormat="1" ht="8.25"/>
    <row r="474" s="12" customFormat="1" ht="8.25"/>
    <row r="475" s="12" customFormat="1" ht="8.25"/>
    <row r="476" s="12" customFormat="1" ht="8.25"/>
    <row r="477" s="12" customFormat="1" ht="8.25"/>
    <row r="478" s="12" customFormat="1" ht="8.25"/>
    <row r="479" s="12" customFormat="1" ht="8.25"/>
    <row r="480" s="12" customFormat="1" ht="8.25"/>
    <row r="481" s="12" customFormat="1" ht="8.25"/>
    <row r="482" s="12" customFormat="1" ht="8.25"/>
    <row r="483" s="12" customFormat="1" ht="8.25"/>
    <row r="484" s="12" customFormat="1" ht="8.25"/>
    <row r="485" s="12" customFormat="1" ht="8.25"/>
    <row r="486" s="12" customFormat="1" ht="8.25"/>
    <row r="487" s="12" customFormat="1" ht="8.25"/>
    <row r="488" s="12" customFormat="1" ht="8.25"/>
    <row r="489" s="12" customFormat="1" ht="8.25"/>
    <row r="490" s="12" customFormat="1" ht="8.25"/>
    <row r="491" s="12" customFormat="1" ht="8.25"/>
    <row r="492" s="12" customFormat="1" ht="8.25"/>
    <row r="493" s="12" customFormat="1" ht="8.25"/>
    <row r="494" s="12" customFormat="1" ht="8.25"/>
    <row r="495" s="12" customFormat="1" ht="8.25"/>
    <row r="496" s="12" customFormat="1" ht="8.25"/>
    <row r="497" s="12" customFormat="1" ht="8.25"/>
    <row r="498" s="12" customFormat="1" ht="8.25"/>
    <row r="499" s="12" customFormat="1" ht="8.25"/>
    <row r="500" s="12" customFormat="1" ht="8.25"/>
    <row r="501" s="12" customFormat="1" ht="8.25"/>
    <row r="502" s="12" customFormat="1" ht="8.25"/>
    <row r="503" s="12" customFormat="1" ht="8.25"/>
    <row r="504" s="12" customFormat="1" ht="8.25"/>
    <row r="505" s="12" customFormat="1" ht="8.25"/>
    <row r="506" s="12" customFormat="1" ht="8.25"/>
    <row r="507" s="12" customFormat="1" ht="8.25"/>
    <row r="508" s="12" customFormat="1" ht="8.25"/>
    <row r="509" s="12" customFormat="1" ht="8.25"/>
    <row r="510" s="12" customFormat="1" ht="8.25"/>
    <row r="511" s="12" customFormat="1" ht="8.25"/>
    <row r="512" s="12" customFormat="1" ht="8.25"/>
    <row r="513" s="12" customFormat="1" ht="8.25"/>
    <row r="514" s="12" customFormat="1" ht="8.25"/>
    <row r="515" s="12" customFormat="1" ht="8.25"/>
    <row r="516" s="12" customFormat="1" ht="8.25"/>
    <row r="517" s="12" customFormat="1" ht="8.25"/>
    <row r="518" s="12" customFormat="1" ht="8.25"/>
    <row r="519" s="12" customFormat="1" ht="8.25"/>
    <row r="520" s="12" customFormat="1" ht="8.25"/>
    <row r="521" s="12" customFormat="1" ht="8.25"/>
    <row r="522" s="12" customFormat="1" ht="8.25"/>
    <row r="523" s="12" customFormat="1" ht="8.25"/>
    <row r="524" s="12" customFormat="1" ht="8.25"/>
    <row r="525" s="12" customFormat="1" ht="8.25"/>
    <row r="526" s="12" customFormat="1" ht="8.25"/>
    <row r="527" s="12" customFormat="1" ht="8.25"/>
    <row r="528" s="12" customFormat="1" ht="8.25"/>
    <row r="529" s="12" customFormat="1" ht="8.25"/>
    <row r="530" s="12" customFormat="1" ht="8.25"/>
    <row r="531" s="12" customFormat="1" ht="8.25"/>
    <row r="532" s="12" customFormat="1" ht="8.25"/>
    <row r="533" s="12" customFormat="1" ht="8.25"/>
    <row r="534" s="12" customFormat="1" ht="8.25"/>
    <row r="535" s="12" customFormat="1" ht="8.25"/>
    <row r="536" s="12" customFormat="1" ht="8.25"/>
    <row r="537" s="12" customFormat="1" ht="8.25"/>
    <row r="538" s="12" customFormat="1" ht="8.25"/>
    <row r="539" s="12" customFormat="1" ht="8.25"/>
    <row r="540" s="12" customFormat="1" ht="8.25"/>
    <row r="541" s="12" customFormat="1" ht="8.25"/>
    <row r="542" s="12" customFormat="1" ht="8.25"/>
    <row r="543" s="12" customFormat="1" ht="8.25"/>
    <row r="544" s="12" customFormat="1" ht="8.25"/>
    <row r="545" s="12" customFormat="1" ht="8.25"/>
    <row r="546" s="12" customFormat="1" ht="8.25"/>
    <row r="547" s="12" customFormat="1" ht="8.25"/>
    <row r="548" s="12" customFormat="1" ht="8.25"/>
    <row r="549" s="12" customFormat="1" ht="8.25"/>
    <row r="550" s="12" customFormat="1" ht="8.25"/>
    <row r="551" s="12" customFormat="1" ht="8.25"/>
    <row r="552" s="12" customFormat="1" ht="8.25"/>
    <row r="553" s="12" customFormat="1" ht="8.25"/>
    <row r="554" s="12" customFormat="1" ht="8.25"/>
    <row r="555" s="12" customFormat="1" ht="8.25"/>
    <row r="556" s="12" customFormat="1" ht="8.25"/>
    <row r="557" s="12" customFormat="1" ht="8.25"/>
    <row r="558" s="12" customFormat="1" ht="8.25"/>
    <row r="559" s="12" customFormat="1" ht="8.25"/>
    <row r="560" s="12" customFormat="1" ht="8.25"/>
    <row r="561" s="12" customFormat="1" ht="8.25"/>
    <row r="562" s="12" customFormat="1" ht="8.25"/>
    <row r="563" s="12" customFormat="1" ht="8.25"/>
    <row r="564" s="12" customFormat="1" ht="8.25"/>
    <row r="565" s="12" customFormat="1" ht="8.25"/>
    <row r="566" s="12" customFormat="1" ht="8.25"/>
    <row r="567" s="12" customFormat="1" ht="8.25"/>
    <row r="568" s="12" customFormat="1" ht="8.25"/>
    <row r="569" s="12" customFormat="1" ht="8.25"/>
    <row r="570" s="12" customFormat="1" ht="8.25"/>
    <row r="571" s="12" customFormat="1" ht="8.25"/>
    <row r="572" s="12" customFormat="1" ht="8.25"/>
    <row r="573" s="12" customFormat="1" ht="8.25"/>
    <row r="574" s="12" customFormat="1" ht="8.25"/>
    <row r="575" s="12" customFormat="1" ht="8.25"/>
    <row r="576" s="12" customFormat="1" ht="8.25"/>
    <row r="577" s="12" customFormat="1" ht="8.25"/>
    <row r="578" s="12" customFormat="1" ht="8.25"/>
    <row r="579" s="12" customFormat="1" ht="8.25"/>
    <row r="580" s="12" customFormat="1" ht="8.25"/>
    <row r="581" s="12" customFormat="1" ht="8.25"/>
    <row r="582" s="12" customFormat="1" ht="8.25"/>
    <row r="583" s="12" customFormat="1" ht="8.25"/>
    <row r="584" s="12" customFormat="1" ht="8.25"/>
    <row r="585" s="12" customFormat="1" ht="8.25"/>
    <row r="586" s="12" customFormat="1" ht="8.25"/>
    <row r="587" s="12" customFormat="1" ht="8.25"/>
    <row r="588" s="12" customFormat="1" ht="8.25"/>
    <row r="589" s="12" customFormat="1" ht="8.25"/>
    <row r="590" s="12" customFormat="1" ht="8.25"/>
    <row r="591" s="12" customFormat="1" ht="8.25"/>
    <row r="592" s="12" customFormat="1" ht="8.25"/>
    <row r="593" s="12" customFormat="1" ht="8.25"/>
    <row r="594" s="12" customFormat="1" ht="8.25"/>
    <row r="595" s="12" customFormat="1" ht="8.25"/>
    <row r="596" s="12" customFormat="1" ht="8.25"/>
    <row r="597" s="12" customFormat="1" ht="8.25"/>
    <row r="598" s="12" customFormat="1" ht="8.25"/>
    <row r="599" s="12" customFormat="1" ht="8.25"/>
    <row r="600" s="12" customFormat="1" ht="8.25"/>
    <row r="601" s="12" customFormat="1" ht="8.25"/>
    <row r="602" s="12" customFormat="1" ht="8.25"/>
    <row r="603" s="12" customFormat="1" ht="8.25"/>
    <row r="604" s="12" customFormat="1" ht="8.25"/>
    <row r="605" s="12" customFormat="1" ht="8.25"/>
    <row r="606" s="12" customFormat="1" ht="8.25"/>
    <row r="607" s="12" customFormat="1" ht="8.25"/>
    <row r="608" s="12" customFormat="1" ht="8.25"/>
    <row r="609" s="12" customFormat="1" ht="8.25"/>
    <row r="610" s="12" customFormat="1" ht="8.25"/>
    <row r="611" s="12" customFormat="1" ht="8.25"/>
    <row r="612" s="12" customFormat="1" ht="8.25"/>
    <row r="613" s="12" customFormat="1" ht="8.25"/>
    <row r="614" s="12" customFormat="1" ht="8.25"/>
    <row r="615" s="12" customFormat="1" ht="8.25"/>
    <row r="616" s="12" customFormat="1" ht="8.25"/>
    <row r="617" s="12" customFormat="1" ht="8.25"/>
    <row r="618" s="12" customFormat="1" ht="8.25"/>
    <row r="619" s="12" customFormat="1" ht="8.25"/>
    <row r="620" s="12" customFormat="1" ht="8.25"/>
    <row r="621" s="12" customFormat="1" ht="8.25"/>
    <row r="622" s="12" customFormat="1" ht="8.25"/>
    <row r="623" s="12" customFormat="1" ht="8.25"/>
    <row r="624" s="12" customFormat="1" ht="8.25"/>
    <row r="625" s="12" customFormat="1" ht="8.25"/>
    <row r="626" s="12" customFormat="1" ht="8.25"/>
    <row r="627" s="12" customFormat="1" ht="8.25"/>
    <row r="628" s="12" customFormat="1" ht="8.25"/>
    <row r="629" s="12" customFormat="1" ht="8.25"/>
    <row r="630" s="12" customFormat="1" ht="8.25"/>
    <row r="631" s="12" customFormat="1" ht="8.25"/>
    <row r="632" s="12" customFormat="1" ht="8.25"/>
    <row r="633" s="12" customFormat="1" ht="8.25"/>
    <row r="634" s="12" customFormat="1" ht="8.25"/>
    <row r="635" s="12" customFormat="1" ht="8.25"/>
    <row r="636" s="12" customFormat="1" ht="8.25"/>
    <row r="637" s="12" customFormat="1" ht="8.25"/>
    <row r="638" s="12" customFormat="1" ht="8.25"/>
    <row r="639" s="12" customFormat="1" ht="8.25"/>
    <row r="640" s="12" customFormat="1" ht="8.25"/>
    <row r="641" s="12" customFormat="1" ht="8.25"/>
    <row r="642" s="12" customFormat="1" ht="8.25"/>
    <row r="643" s="12" customFormat="1" ht="8.25"/>
    <row r="644" s="12" customFormat="1" ht="8.25"/>
    <row r="645" s="12" customFormat="1" ht="8.25"/>
    <row r="646" s="12" customFormat="1" ht="8.25"/>
    <row r="647" s="12" customFormat="1" ht="8.25"/>
    <row r="648" s="12" customFormat="1" ht="8.25"/>
    <row r="649" s="12" customFormat="1" ht="8.25"/>
    <row r="650" s="12" customFormat="1" ht="8.25"/>
    <row r="651" s="12" customFormat="1" ht="8.25"/>
    <row r="652" s="12" customFormat="1" ht="8.25"/>
    <row r="653" s="12" customFormat="1" ht="8.25"/>
    <row r="654" s="12" customFormat="1" ht="8.25"/>
    <row r="655" s="12" customFormat="1" ht="8.25"/>
    <row r="656" s="12" customFormat="1" ht="8.25"/>
    <row r="657" s="12" customFormat="1" ht="8.25"/>
    <row r="658" s="12" customFormat="1" ht="8.25"/>
    <row r="659" s="12" customFormat="1" ht="8.25"/>
    <row r="660" s="12" customFormat="1" ht="8.25"/>
    <row r="661" s="12" customFormat="1" ht="8.25"/>
    <row r="662" s="12" customFormat="1" ht="8.25"/>
    <row r="663" s="12" customFormat="1" ht="8.25"/>
    <row r="664" s="12" customFormat="1" ht="8.25"/>
    <row r="665" s="12" customFormat="1" ht="8.25"/>
    <row r="666" s="12" customFormat="1" ht="8.25"/>
    <row r="667" s="12" customFormat="1" ht="8.25"/>
    <row r="668" s="12" customFormat="1" ht="8.25"/>
    <row r="669" s="12" customFormat="1" ht="8.25"/>
    <row r="670" s="12" customFormat="1" ht="8.25"/>
    <row r="671" s="12" customFormat="1" ht="8.25"/>
    <row r="672" s="12" customFormat="1" ht="8.25"/>
    <row r="673" s="12" customFormat="1" ht="8.25"/>
    <row r="674" s="12" customFormat="1" ht="8.25"/>
    <row r="675" s="12" customFormat="1" ht="8.25"/>
    <row r="676" s="12" customFormat="1" ht="8.25"/>
    <row r="677" s="12" customFormat="1" ht="8.25"/>
    <row r="678" s="12" customFormat="1" ht="8.25"/>
    <row r="679" s="12" customFormat="1" ht="8.25"/>
    <row r="680" s="12" customFormat="1" ht="8.25"/>
    <row r="681" s="12" customFormat="1" ht="8.25"/>
    <row r="682" s="12" customFormat="1" ht="8.25"/>
    <row r="683" s="12" customFormat="1" ht="8.25"/>
  </sheetData>
  <printOptions/>
  <pageMargins left="0.75" right="0.75" top="0.75" bottom="0.7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91"/>
  <sheetViews>
    <sheetView workbookViewId="0" topLeftCell="A1">
      <selection activeCell="D2" sqref="D2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4.140625" style="1" bestFit="1" customWidth="1"/>
    <col min="4" max="30" width="6.00390625" style="1" customWidth="1"/>
    <col min="31" max="16384" width="9.140625" style="1" customWidth="1"/>
  </cols>
  <sheetData>
    <row r="1" s="8" customFormat="1" ht="9">
      <c r="AD1" s="9"/>
    </row>
    <row r="2" spans="2:30" s="8" customFormat="1" ht="20.25">
      <c r="B2" s="11" t="s">
        <v>92</v>
      </c>
      <c r="D2" s="10">
        <v>10</v>
      </c>
      <c r="AD2" s="9"/>
    </row>
    <row r="3" spans="27:30" s="12" customFormat="1" ht="8.25">
      <c r="AA3" s="13"/>
      <c r="AB3" s="13"/>
      <c r="AC3" s="13" t="s">
        <v>23</v>
      </c>
      <c r="AD3" s="13"/>
    </row>
    <row r="4" spans="2:22" s="12" customFormat="1" ht="8.25">
      <c r="B4" s="12" t="s">
        <v>12</v>
      </c>
      <c r="C4" s="12">
        <v>30</v>
      </c>
      <c r="D4" s="12" t="s">
        <v>4</v>
      </c>
      <c r="G4" s="12">
        <v>1</v>
      </c>
      <c r="H4" s="12">
        <v>2</v>
      </c>
      <c r="I4" s="12">
        <v>3</v>
      </c>
      <c r="J4" s="12">
        <v>4</v>
      </c>
      <c r="K4" s="12">
        <v>5</v>
      </c>
      <c r="L4" s="12">
        <v>6</v>
      </c>
      <c r="M4" s="12">
        <v>7</v>
      </c>
      <c r="N4" s="12">
        <v>8</v>
      </c>
      <c r="O4" s="12">
        <v>9</v>
      </c>
      <c r="P4" s="12">
        <v>10</v>
      </c>
      <c r="Q4" s="12">
        <v>11</v>
      </c>
      <c r="R4" s="12">
        <v>12</v>
      </c>
      <c r="S4" s="13" t="s">
        <v>25</v>
      </c>
      <c r="T4" s="13" t="s">
        <v>21</v>
      </c>
      <c r="U4" s="13" t="s">
        <v>22</v>
      </c>
      <c r="V4" s="13" t="s">
        <v>24</v>
      </c>
    </row>
    <row r="5" spans="2:22" s="12" customFormat="1" ht="8.25">
      <c r="B5" s="12" t="s">
        <v>13</v>
      </c>
      <c r="C5" s="12">
        <v>1.6</v>
      </c>
      <c r="D5" s="12" t="s">
        <v>4</v>
      </c>
      <c r="G5" s="12">
        <v>0</v>
      </c>
      <c r="H5" s="14">
        <v>14</v>
      </c>
      <c r="I5" s="14">
        <v>27.3333333333333</v>
      </c>
      <c r="J5" s="14">
        <v>40.6666666666666</v>
      </c>
      <c r="K5" s="14">
        <v>54</v>
      </c>
      <c r="L5" s="14">
        <v>67.3333333333333</v>
      </c>
      <c r="M5" s="14">
        <v>80.666666666</v>
      </c>
      <c r="N5" s="14">
        <v>94</v>
      </c>
      <c r="O5" s="14">
        <v>107.333333333333</v>
      </c>
      <c r="P5" s="14">
        <v>120.666666666666</v>
      </c>
      <c r="Q5" s="14">
        <v>134</v>
      </c>
      <c r="R5" s="14">
        <v>147.333333333333</v>
      </c>
      <c r="S5" s="14">
        <v>162</v>
      </c>
      <c r="T5" s="14">
        <v>163</v>
      </c>
      <c r="U5" s="14">
        <v>164.333333333333</v>
      </c>
      <c r="V5" s="14">
        <v>171.66666666666</v>
      </c>
    </row>
    <row r="6" spans="2:22" s="12" customFormat="1" ht="8.25">
      <c r="B6" s="12" t="s">
        <v>19</v>
      </c>
      <c r="C6" s="12">
        <v>29</v>
      </c>
      <c r="D6" s="12" t="s">
        <v>4</v>
      </c>
      <c r="H6" s="14">
        <f aca="true" t="shared" si="0" ref="H6:V6">H5-G5</f>
        <v>14</v>
      </c>
      <c r="I6" s="14">
        <f t="shared" si="0"/>
        <v>13.3333333333333</v>
      </c>
      <c r="J6" s="14">
        <f t="shared" si="0"/>
        <v>13.3333333333333</v>
      </c>
      <c r="K6" s="14">
        <f t="shared" si="0"/>
        <v>13.3333333333334</v>
      </c>
      <c r="L6" s="14">
        <f t="shared" si="0"/>
        <v>13.3333333333333</v>
      </c>
      <c r="M6" s="14">
        <f t="shared" si="0"/>
        <v>13.333333332666697</v>
      </c>
      <c r="N6" s="14">
        <f t="shared" si="0"/>
        <v>13.333333334000002</v>
      </c>
      <c r="O6" s="14">
        <f t="shared" si="0"/>
        <v>13.333333333333002</v>
      </c>
      <c r="P6" s="14">
        <f t="shared" si="0"/>
        <v>13.333333333333002</v>
      </c>
      <c r="Q6" s="14">
        <f t="shared" si="0"/>
        <v>13.333333333333997</v>
      </c>
      <c r="R6" s="14">
        <f t="shared" si="0"/>
        <v>13.333333333333002</v>
      </c>
      <c r="S6" s="14">
        <f t="shared" si="0"/>
        <v>14.666666666666998</v>
      </c>
      <c r="T6" s="14">
        <f t="shared" si="0"/>
        <v>1</v>
      </c>
      <c r="U6" s="14">
        <f t="shared" si="0"/>
        <v>1.3333333333330017</v>
      </c>
      <c r="V6" s="14">
        <f t="shared" si="0"/>
        <v>7.333333333327005</v>
      </c>
    </row>
    <row r="7" spans="2:22" s="12" customFormat="1" ht="8.25">
      <c r="B7" s="12" t="s">
        <v>14</v>
      </c>
      <c r="C7" s="12">
        <v>520</v>
      </c>
      <c r="D7" s="12" t="s">
        <v>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2:4" s="12" customFormat="1" ht="8.25">
      <c r="B8" s="12" t="s">
        <v>33</v>
      </c>
      <c r="C8" s="12">
        <v>5</v>
      </c>
      <c r="D8" s="12" t="s">
        <v>4</v>
      </c>
    </row>
    <row r="9" spans="2:4" s="12" customFormat="1" ht="8.25">
      <c r="B9" s="15" t="s">
        <v>28</v>
      </c>
      <c r="C9" s="15">
        <v>5</v>
      </c>
      <c r="D9" s="12" t="s">
        <v>4</v>
      </c>
    </row>
    <row r="10" spans="2:7" s="12" customFormat="1" ht="8.25">
      <c r="B10" s="12" t="s">
        <v>26</v>
      </c>
      <c r="C10" s="12">
        <v>4</v>
      </c>
      <c r="F10" s="15"/>
      <c r="G10" s="15"/>
    </row>
    <row r="11" spans="2:9" s="12" customFormat="1" ht="8.25">
      <c r="B11" s="15" t="s">
        <v>81</v>
      </c>
      <c r="C11" s="15">
        <v>13.3333333333333</v>
      </c>
      <c r="D11" s="15" t="s">
        <v>6</v>
      </c>
      <c r="E11" s="12" t="s">
        <v>80</v>
      </c>
      <c r="H11" s="14">
        <f>(SUM(D15:AD15)*C11)/1000</f>
        <v>11.066666666666638</v>
      </c>
      <c r="I11" s="12" t="s">
        <v>82</v>
      </c>
    </row>
    <row r="12" spans="2:29" s="12" customFormat="1" ht="9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12" customFormat="1" ht="8.25">
      <c r="A13" s="28"/>
      <c r="B13" s="15"/>
      <c r="C13" s="92" t="s">
        <v>0</v>
      </c>
      <c r="D13" s="20" t="s">
        <v>46</v>
      </c>
      <c r="E13" s="21" t="s">
        <v>47</v>
      </c>
      <c r="F13" s="88" t="s">
        <v>48</v>
      </c>
      <c r="G13" s="89" t="s">
        <v>49</v>
      </c>
      <c r="H13" s="90" t="s">
        <v>50</v>
      </c>
      <c r="I13" s="90" t="s">
        <v>51</v>
      </c>
      <c r="J13" s="21" t="s">
        <v>52</v>
      </c>
      <c r="K13" s="20" t="s">
        <v>20</v>
      </c>
      <c r="L13" s="21" t="s">
        <v>53</v>
      </c>
      <c r="M13" s="20" t="s">
        <v>54</v>
      </c>
      <c r="N13" s="89" t="s">
        <v>69</v>
      </c>
      <c r="O13" s="21" t="s">
        <v>55</v>
      </c>
      <c r="P13" s="20" t="s">
        <v>56</v>
      </c>
      <c r="Q13" s="21" t="s">
        <v>57</v>
      </c>
      <c r="R13" s="20" t="s">
        <v>58</v>
      </c>
      <c r="S13" s="21" t="s">
        <v>59</v>
      </c>
      <c r="T13" s="20" t="s">
        <v>60</v>
      </c>
      <c r="U13" s="21" t="s">
        <v>61</v>
      </c>
      <c r="V13" s="20" t="s">
        <v>62</v>
      </c>
      <c r="W13" s="21" t="s">
        <v>63</v>
      </c>
      <c r="X13" s="20" t="s">
        <v>70</v>
      </c>
      <c r="Y13" s="20" t="s">
        <v>64</v>
      </c>
      <c r="Z13" s="21" t="s">
        <v>65</v>
      </c>
      <c r="AA13" s="20" t="s">
        <v>66</v>
      </c>
      <c r="AB13" s="20" t="s">
        <v>67</v>
      </c>
      <c r="AC13" s="20" t="s">
        <v>68</v>
      </c>
    </row>
    <row r="14" spans="1:29" s="12" customFormat="1" ht="8.25">
      <c r="A14" s="28"/>
      <c r="B14" s="15"/>
      <c r="C14" s="28"/>
      <c r="D14" s="20" t="s">
        <v>75</v>
      </c>
      <c r="E14" s="20" t="s">
        <v>75</v>
      </c>
      <c r="F14" s="20" t="s">
        <v>75</v>
      </c>
      <c r="G14" s="20" t="s">
        <v>76</v>
      </c>
      <c r="H14" s="20" t="s">
        <v>76</v>
      </c>
      <c r="I14" s="20" t="s">
        <v>75</v>
      </c>
      <c r="J14" s="20" t="s">
        <v>75</v>
      </c>
      <c r="K14" s="20" t="s">
        <v>75</v>
      </c>
      <c r="L14" s="20" t="s">
        <v>75</v>
      </c>
      <c r="M14" s="20" t="s">
        <v>75</v>
      </c>
      <c r="N14" s="93"/>
      <c r="O14" s="20" t="s">
        <v>72</v>
      </c>
      <c r="P14" s="20" t="s">
        <v>72</v>
      </c>
      <c r="Q14" s="20" t="s">
        <v>72</v>
      </c>
      <c r="R14" s="20" t="s">
        <v>72</v>
      </c>
      <c r="S14" s="20" t="s">
        <v>75</v>
      </c>
      <c r="T14" s="20" t="s">
        <v>75</v>
      </c>
      <c r="U14" s="20" t="s">
        <v>75</v>
      </c>
      <c r="V14" s="20" t="s">
        <v>75</v>
      </c>
      <c r="W14" s="20" t="s">
        <v>75</v>
      </c>
      <c r="X14" s="93"/>
      <c r="Y14" s="20" t="s">
        <v>76</v>
      </c>
      <c r="Z14" s="20" t="s">
        <v>76</v>
      </c>
      <c r="AA14" s="20" t="s">
        <v>75</v>
      </c>
      <c r="AB14" s="20" t="s">
        <v>75</v>
      </c>
      <c r="AC14" s="20" t="s">
        <v>75</v>
      </c>
    </row>
    <row r="15" spans="1:29" s="12" customFormat="1" ht="9" thickBot="1">
      <c r="A15" s="28"/>
      <c r="B15" s="16"/>
      <c r="C15" s="62"/>
      <c r="D15" s="27">
        <v>31</v>
      </c>
      <c r="E15" s="27">
        <v>31</v>
      </c>
      <c r="F15" s="27">
        <v>31</v>
      </c>
      <c r="G15" s="27">
        <v>25</v>
      </c>
      <c r="H15" s="27">
        <v>25</v>
      </c>
      <c r="I15" s="27">
        <v>31</v>
      </c>
      <c r="J15" s="27">
        <v>40</v>
      </c>
      <c r="K15" s="27">
        <v>40</v>
      </c>
      <c r="L15" s="27">
        <v>40</v>
      </c>
      <c r="M15" s="27">
        <v>31</v>
      </c>
      <c r="N15" s="30"/>
      <c r="O15" s="27">
        <v>45</v>
      </c>
      <c r="P15" s="27">
        <v>45</v>
      </c>
      <c r="Q15" s="27">
        <v>45</v>
      </c>
      <c r="R15" s="27">
        <v>45</v>
      </c>
      <c r="S15" s="27">
        <v>31</v>
      </c>
      <c r="T15" s="27">
        <v>40</v>
      </c>
      <c r="U15" s="27">
        <v>40</v>
      </c>
      <c r="V15" s="27">
        <v>40</v>
      </c>
      <c r="W15" s="27">
        <v>31</v>
      </c>
      <c r="X15" s="30"/>
      <c r="Y15" s="27">
        <v>25</v>
      </c>
      <c r="Z15" s="27">
        <v>25</v>
      </c>
      <c r="AA15" s="27">
        <v>31</v>
      </c>
      <c r="AB15" s="27">
        <v>31</v>
      </c>
      <c r="AC15" s="27">
        <v>31</v>
      </c>
    </row>
    <row r="16" spans="1:29" s="12" customFormat="1" ht="9" thickBot="1">
      <c r="A16" s="28"/>
      <c r="B16" s="16" t="s">
        <v>42</v>
      </c>
      <c r="C16" s="16"/>
      <c r="D16" s="29" t="str">
        <f>IF(D17&gt;D18,"OK","NG")</f>
        <v>OK</v>
      </c>
      <c r="E16" s="29" t="str">
        <f>IF(E17&gt;E18,"OK","NG")</f>
        <v>OK</v>
      </c>
      <c r="F16" s="29" t="str">
        <f>IF(F17&gt;F18,"OK","NG")</f>
        <v>OK</v>
      </c>
      <c r="G16" s="29" t="str">
        <f aca="true" t="shared" si="1" ref="G16:Z16">IF(G17&gt;G18,"OK","NG")</f>
        <v>OK</v>
      </c>
      <c r="H16" s="29" t="str">
        <f t="shared" si="1"/>
        <v>OK</v>
      </c>
      <c r="I16" s="29" t="str">
        <f>IF(I17&gt;I18,"OK","NG")</f>
        <v>OK</v>
      </c>
      <c r="J16" s="29" t="str">
        <f t="shared" si="1"/>
        <v>OK</v>
      </c>
      <c r="K16" s="29" t="str">
        <f t="shared" si="1"/>
        <v>OK</v>
      </c>
      <c r="L16" s="29" t="str">
        <f t="shared" si="1"/>
        <v>OK</v>
      </c>
      <c r="M16" s="29" t="str">
        <f>IF(M17&gt;M18,"OK","NG")</f>
        <v>OK</v>
      </c>
      <c r="N16" s="29"/>
      <c r="O16" s="29" t="str">
        <f t="shared" si="1"/>
        <v>OK</v>
      </c>
      <c r="P16" s="29" t="str">
        <f t="shared" si="1"/>
        <v>OK</v>
      </c>
      <c r="Q16" s="29" t="str">
        <f t="shared" si="1"/>
        <v>OK</v>
      </c>
      <c r="R16" s="29" t="str">
        <f t="shared" si="1"/>
        <v>OK</v>
      </c>
      <c r="S16" s="29" t="str">
        <f>IF(S17&gt;S18,"OK","NG")</f>
        <v>OK</v>
      </c>
      <c r="T16" s="29" t="str">
        <f t="shared" si="1"/>
        <v>OK</v>
      </c>
      <c r="U16" s="29" t="str">
        <f>IF(U17&gt;U18,"OK","NG")</f>
        <v>OK</v>
      </c>
      <c r="V16" s="29" t="str">
        <f t="shared" si="1"/>
        <v>OK</v>
      </c>
      <c r="W16" s="29" t="str">
        <f>IF(W17&gt;W18,"OK","NG")</f>
        <v>OK</v>
      </c>
      <c r="X16" s="29"/>
      <c r="Y16" s="29" t="str">
        <f t="shared" si="1"/>
        <v>OK</v>
      </c>
      <c r="Z16" s="29" t="str">
        <f t="shared" si="1"/>
        <v>OK</v>
      </c>
      <c r="AA16" s="29" t="str">
        <f>IF(AA17&gt;AA18,"OK","NG")</f>
        <v>OK</v>
      </c>
      <c r="AB16" s="29" t="str">
        <f>IF(AB17&gt;AB18,"OK","NG")</f>
        <v>OK</v>
      </c>
      <c r="AC16" s="29" t="str">
        <f>IF(AC17&gt;AC18,"OK","NG")</f>
        <v>OK</v>
      </c>
    </row>
    <row r="17" spans="1:29" s="12" customFormat="1" ht="9" thickBot="1">
      <c r="A17" s="28"/>
      <c r="B17" s="16" t="s">
        <v>41</v>
      </c>
      <c r="C17" s="16"/>
      <c r="D17" s="30">
        <v>248</v>
      </c>
      <c r="E17" s="30">
        <v>248</v>
      </c>
      <c r="F17" s="30">
        <v>248</v>
      </c>
      <c r="G17" s="30">
        <v>146.91</v>
      </c>
      <c r="H17" s="30">
        <v>146.91</v>
      </c>
      <c r="I17" s="30">
        <v>248</v>
      </c>
      <c r="J17" s="30">
        <v>335.85</v>
      </c>
      <c r="K17" s="30">
        <v>335.85</v>
      </c>
      <c r="L17" s="30">
        <v>335.85</v>
      </c>
      <c r="M17" s="30">
        <v>248</v>
      </c>
      <c r="N17" s="30"/>
      <c r="O17" s="30">
        <v>376.57</v>
      </c>
      <c r="P17" s="30">
        <v>376.57</v>
      </c>
      <c r="Q17" s="30">
        <v>376.57</v>
      </c>
      <c r="R17" s="30">
        <v>376.57</v>
      </c>
      <c r="S17" s="30">
        <v>248</v>
      </c>
      <c r="T17" s="30">
        <v>335.85</v>
      </c>
      <c r="U17" s="30">
        <v>335.85</v>
      </c>
      <c r="V17" s="30">
        <v>335.85</v>
      </c>
      <c r="W17" s="30">
        <v>248</v>
      </c>
      <c r="X17" s="30"/>
      <c r="Y17" s="30">
        <v>146.91</v>
      </c>
      <c r="Z17" s="30">
        <v>146.91</v>
      </c>
      <c r="AA17" s="30">
        <v>248</v>
      </c>
      <c r="AB17" s="30">
        <v>248</v>
      </c>
      <c r="AC17" s="30">
        <v>248</v>
      </c>
    </row>
    <row r="18" spans="1:29" s="34" customFormat="1" ht="9" thickBot="1">
      <c r="A18" s="31"/>
      <c r="B18" s="32" t="s">
        <v>38</v>
      </c>
      <c r="C18" s="32"/>
      <c r="D18" s="33">
        <f aca="true" t="shared" si="2" ref="D18:AC18">MAX(D19:D21)</f>
        <v>158.59551568909083</v>
      </c>
      <c r="E18" s="33">
        <f t="shared" si="2"/>
        <v>171.60860916610312</v>
      </c>
      <c r="F18" s="33">
        <f t="shared" si="2"/>
        <v>158.59551568909083</v>
      </c>
      <c r="G18" s="33">
        <f t="shared" si="2"/>
        <v>80.74746321112946</v>
      </c>
      <c r="H18" s="33">
        <f t="shared" si="2"/>
        <v>80.74746321112946</v>
      </c>
      <c r="I18" s="33">
        <f t="shared" si="2"/>
        <v>165.06480173753192</v>
      </c>
      <c r="J18" s="33">
        <f t="shared" si="2"/>
        <v>228.32085524714665</v>
      </c>
      <c r="K18" s="33">
        <f t="shared" si="2"/>
        <v>242.4069647977276</v>
      </c>
      <c r="L18" s="33">
        <f t="shared" si="2"/>
        <v>228.32085524714665</v>
      </c>
      <c r="M18" s="33">
        <f t="shared" si="2"/>
        <v>161.4210018311207</v>
      </c>
      <c r="N18" s="33"/>
      <c r="O18" s="33">
        <f t="shared" si="2"/>
        <v>251.83661153992034</v>
      </c>
      <c r="P18" s="33">
        <f t="shared" si="2"/>
        <v>261.8489438407311</v>
      </c>
      <c r="Q18" s="33">
        <f t="shared" si="2"/>
        <v>251.83661153992034</v>
      </c>
      <c r="R18" s="33">
        <f t="shared" si="2"/>
        <v>261.8489438407311</v>
      </c>
      <c r="S18" s="33">
        <f t="shared" si="2"/>
        <v>165.06480173753192</v>
      </c>
      <c r="T18" s="33">
        <f t="shared" si="2"/>
        <v>228.32085524714665</v>
      </c>
      <c r="U18" s="33">
        <f t="shared" si="2"/>
        <v>242.4069647977276</v>
      </c>
      <c r="V18" s="33">
        <f t="shared" si="2"/>
        <v>228.32085524714665</v>
      </c>
      <c r="W18" s="33">
        <f t="shared" si="2"/>
        <v>161.4210018311207</v>
      </c>
      <c r="X18" s="33"/>
      <c r="Y18" s="33">
        <f t="shared" si="2"/>
        <v>80.74746321112946</v>
      </c>
      <c r="Z18" s="33">
        <f t="shared" si="2"/>
        <v>80.74746321112946</v>
      </c>
      <c r="AA18" s="33">
        <f t="shared" si="2"/>
        <v>158.59551568909083</v>
      </c>
      <c r="AB18" s="33">
        <f t="shared" si="2"/>
        <v>171.60860916610312</v>
      </c>
      <c r="AC18" s="33">
        <f t="shared" si="2"/>
        <v>158.59551568909083</v>
      </c>
    </row>
    <row r="19" spans="1:29" s="12" customFormat="1" ht="8.25">
      <c r="A19" s="28"/>
      <c r="B19" s="35" t="s">
        <v>31</v>
      </c>
      <c r="C19" s="36"/>
      <c r="D19" s="37">
        <f aca="true" t="shared" si="3" ref="D19:AC19">1.4*D22</f>
        <v>121.34393506666663</v>
      </c>
      <c r="E19" s="37">
        <f t="shared" si="3"/>
        <v>132.60819693333332</v>
      </c>
      <c r="F19" s="37">
        <f t="shared" si="3"/>
        <v>121.34393506666663</v>
      </c>
      <c r="G19" s="37">
        <f t="shared" si="3"/>
        <v>56.91401333333332</v>
      </c>
      <c r="H19" s="37">
        <f t="shared" si="3"/>
        <v>56.91401333333332</v>
      </c>
      <c r="I19" s="37">
        <f t="shared" si="3"/>
        <v>123.47066293333329</v>
      </c>
      <c r="J19" s="37">
        <f t="shared" si="3"/>
        <v>147.08738333333332</v>
      </c>
      <c r="K19" s="37">
        <f t="shared" si="3"/>
        <v>156.75928333333331</v>
      </c>
      <c r="L19" s="37">
        <f t="shared" si="3"/>
        <v>147.08738333333332</v>
      </c>
      <c r="M19" s="37">
        <f t="shared" si="3"/>
        <v>118.7878393333333</v>
      </c>
      <c r="N19" s="37"/>
      <c r="O19" s="37">
        <f t="shared" si="3"/>
        <v>197.01130119999996</v>
      </c>
      <c r="P19" s="37">
        <f t="shared" si="3"/>
        <v>206.8947384</v>
      </c>
      <c r="Q19" s="37">
        <f t="shared" si="3"/>
        <v>197.01130119999996</v>
      </c>
      <c r="R19" s="37">
        <f t="shared" si="3"/>
        <v>206.8947384</v>
      </c>
      <c r="S19" s="37">
        <f t="shared" si="3"/>
        <v>123.47066293333329</v>
      </c>
      <c r="T19" s="37">
        <f t="shared" si="3"/>
        <v>147.08738333333332</v>
      </c>
      <c r="U19" s="37">
        <f t="shared" si="3"/>
        <v>156.75928333333331</v>
      </c>
      <c r="V19" s="37">
        <f t="shared" si="3"/>
        <v>147.08738333333332</v>
      </c>
      <c r="W19" s="37">
        <f t="shared" si="3"/>
        <v>118.7878393333333</v>
      </c>
      <c r="X19" s="37"/>
      <c r="Y19" s="37">
        <f t="shared" si="3"/>
        <v>56.91401333333332</v>
      </c>
      <c r="Z19" s="37">
        <f t="shared" si="3"/>
        <v>56.91401333333332</v>
      </c>
      <c r="AA19" s="37">
        <f t="shared" si="3"/>
        <v>121.34393506666663</v>
      </c>
      <c r="AB19" s="37">
        <f t="shared" si="3"/>
        <v>132.60819693333332</v>
      </c>
      <c r="AC19" s="37">
        <f t="shared" si="3"/>
        <v>121.34393506666663</v>
      </c>
    </row>
    <row r="20" spans="1:29" s="12" customFormat="1" ht="8.25">
      <c r="A20" s="28"/>
      <c r="B20" s="38" t="s">
        <v>29</v>
      </c>
      <c r="C20" s="38"/>
      <c r="D20" s="39">
        <f aca="true" t="shared" si="4" ref="D20:AC20">(1.2*D22)+(1.6*D24)+(0.5*(D25+D26))</f>
        <v>158.59551568909083</v>
      </c>
      <c r="E20" s="39">
        <f t="shared" si="4"/>
        <v>171.60860916610312</v>
      </c>
      <c r="F20" s="39">
        <f t="shared" si="4"/>
        <v>158.59551568909083</v>
      </c>
      <c r="G20" s="39">
        <f t="shared" si="4"/>
        <v>80.74746321112946</v>
      </c>
      <c r="H20" s="39">
        <f t="shared" si="4"/>
        <v>80.74746321112946</v>
      </c>
      <c r="I20" s="39">
        <f t="shared" si="4"/>
        <v>165.06480173753192</v>
      </c>
      <c r="J20" s="39">
        <f t="shared" si="4"/>
        <v>228.32085524714665</v>
      </c>
      <c r="K20" s="39">
        <f t="shared" si="4"/>
        <v>242.4069647977276</v>
      </c>
      <c r="L20" s="39">
        <f t="shared" si="4"/>
        <v>228.32085524714665</v>
      </c>
      <c r="M20" s="39">
        <f t="shared" si="4"/>
        <v>161.4210018311207</v>
      </c>
      <c r="N20" s="39"/>
      <c r="O20" s="39">
        <f t="shared" si="4"/>
        <v>251.83661153992034</v>
      </c>
      <c r="P20" s="39">
        <f t="shared" si="4"/>
        <v>261.8489438407311</v>
      </c>
      <c r="Q20" s="39">
        <f t="shared" si="4"/>
        <v>251.83661153992034</v>
      </c>
      <c r="R20" s="39">
        <f t="shared" si="4"/>
        <v>261.8489438407311</v>
      </c>
      <c r="S20" s="39">
        <f t="shared" si="4"/>
        <v>165.06480173753192</v>
      </c>
      <c r="T20" s="39">
        <f t="shared" si="4"/>
        <v>228.32085524714665</v>
      </c>
      <c r="U20" s="39">
        <f t="shared" si="4"/>
        <v>242.4069647977276</v>
      </c>
      <c r="V20" s="39">
        <f t="shared" si="4"/>
        <v>228.32085524714665</v>
      </c>
      <c r="W20" s="39">
        <f t="shared" si="4"/>
        <v>161.4210018311207</v>
      </c>
      <c r="X20" s="39"/>
      <c r="Y20" s="39">
        <f t="shared" si="4"/>
        <v>80.74746321112946</v>
      </c>
      <c r="Z20" s="39">
        <f t="shared" si="4"/>
        <v>80.74746321112946</v>
      </c>
      <c r="AA20" s="39">
        <f t="shared" si="4"/>
        <v>158.59551568909083</v>
      </c>
      <c r="AB20" s="39">
        <f t="shared" si="4"/>
        <v>171.60860916610312</v>
      </c>
      <c r="AC20" s="39">
        <f t="shared" si="4"/>
        <v>158.59551568909083</v>
      </c>
    </row>
    <row r="21" spans="1:29" s="12" customFormat="1" ht="9" thickBot="1">
      <c r="A21" s="28"/>
      <c r="B21" s="16" t="s">
        <v>30</v>
      </c>
      <c r="C21" s="16"/>
      <c r="D21" s="40">
        <f aca="true" t="shared" si="5" ref="D21:AC21">(1.2*D22)+(1*D24)+(1.6*(D25+D26))</f>
        <v>144.85053938068177</v>
      </c>
      <c r="E21" s="40">
        <f t="shared" si="5"/>
        <v>159.32100340381447</v>
      </c>
      <c r="F21" s="40">
        <f t="shared" si="5"/>
        <v>144.85053938068177</v>
      </c>
      <c r="G21" s="40">
        <f t="shared" si="5"/>
        <v>68.76095450695591</v>
      </c>
      <c r="H21" s="40">
        <f t="shared" si="5"/>
        <v>68.76095450695591</v>
      </c>
      <c r="I21" s="40">
        <f t="shared" si="5"/>
        <v>152.56926238595742</v>
      </c>
      <c r="J21" s="40">
        <f t="shared" si="5"/>
        <v>209.41182515446664</v>
      </c>
      <c r="K21" s="40">
        <f t="shared" si="5"/>
        <v>222.69243737357974</v>
      </c>
      <c r="L21" s="40">
        <f t="shared" si="5"/>
        <v>209.41182515446664</v>
      </c>
      <c r="M21" s="40">
        <f t="shared" si="5"/>
        <v>145.84507851945042</v>
      </c>
      <c r="N21" s="40"/>
      <c r="O21" s="40">
        <f t="shared" si="5"/>
        <v>235.6936714374502</v>
      </c>
      <c r="P21" s="40">
        <f t="shared" si="5"/>
        <v>245.47936385045693</v>
      </c>
      <c r="Q21" s="40">
        <f t="shared" si="5"/>
        <v>235.6936714374502</v>
      </c>
      <c r="R21" s="40">
        <f t="shared" si="5"/>
        <v>245.47936385045693</v>
      </c>
      <c r="S21" s="40">
        <f t="shared" si="5"/>
        <v>152.56926238595742</v>
      </c>
      <c r="T21" s="40">
        <f t="shared" si="5"/>
        <v>209.41182515446664</v>
      </c>
      <c r="U21" s="40">
        <f t="shared" si="5"/>
        <v>222.69243737357974</v>
      </c>
      <c r="V21" s="40">
        <f t="shared" si="5"/>
        <v>209.41182515446664</v>
      </c>
      <c r="W21" s="40">
        <f t="shared" si="5"/>
        <v>145.84507851945042</v>
      </c>
      <c r="X21" s="40"/>
      <c r="Y21" s="40">
        <f t="shared" si="5"/>
        <v>68.76095450695591</v>
      </c>
      <c r="Z21" s="40">
        <f t="shared" si="5"/>
        <v>68.76095450695591</v>
      </c>
      <c r="AA21" s="40">
        <f t="shared" si="5"/>
        <v>144.85053938068177</v>
      </c>
      <c r="AB21" s="40">
        <f t="shared" si="5"/>
        <v>159.32100340381447</v>
      </c>
      <c r="AC21" s="40">
        <f t="shared" si="5"/>
        <v>144.85053938068177</v>
      </c>
    </row>
    <row r="22" spans="1:29" s="12" customFormat="1" ht="8.25">
      <c r="A22" s="28"/>
      <c r="B22" s="35" t="s">
        <v>34</v>
      </c>
      <c r="C22" s="36"/>
      <c r="D22" s="37">
        <f aca="true" t="shared" si="6" ref="D22:M22">(SUM(D73:D85)+($C$4*SUM(D32:D44))+($C$5*SUM(D32:D44))+($C$6*SUM(D32:D42))+($C$7*SUM(D46:D58))+($C$8*SUM(D43:D44))+(D15*D28)+D87)/1000</f>
        <v>86.67423933333332</v>
      </c>
      <c r="E22" s="37">
        <f t="shared" si="6"/>
        <v>94.72014066666665</v>
      </c>
      <c r="F22" s="37">
        <f t="shared" si="6"/>
        <v>86.67423933333332</v>
      </c>
      <c r="G22" s="37">
        <f t="shared" si="6"/>
        <v>40.65286666666666</v>
      </c>
      <c r="H22" s="37">
        <f t="shared" si="6"/>
        <v>40.65286666666666</v>
      </c>
      <c r="I22" s="37">
        <f t="shared" si="6"/>
        <v>88.19333066666664</v>
      </c>
      <c r="J22" s="37">
        <f t="shared" si="6"/>
        <v>105.06241666666666</v>
      </c>
      <c r="K22" s="37">
        <f t="shared" si="6"/>
        <v>111.97091666666665</v>
      </c>
      <c r="L22" s="37">
        <f t="shared" si="6"/>
        <v>105.06241666666666</v>
      </c>
      <c r="M22" s="37">
        <f t="shared" si="6"/>
        <v>84.84845666666665</v>
      </c>
      <c r="N22" s="37"/>
      <c r="O22" s="37">
        <f aca="true" t="shared" si="7" ref="O22:W22">(SUM(O73:O85)+($C$4*SUM(O32:O44))+($C$5*SUM(O32:O44))+($C$6*SUM(O32:O42))+($C$7*SUM(O46:O58))+($C$8*SUM(O43:O44))+(O15*O28)+O87)/1000</f>
        <v>140.72235799999999</v>
      </c>
      <c r="P22" s="37">
        <f t="shared" si="7"/>
        <v>147.781956</v>
      </c>
      <c r="Q22" s="37">
        <f t="shared" si="7"/>
        <v>140.72235799999999</v>
      </c>
      <c r="R22" s="37">
        <f t="shared" si="7"/>
        <v>147.781956</v>
      </c>
      <c r="S22" s="37">
        <f t="shared" si="7"/>
        <v>88.19333066666664</v>
      </c>
      <c r="T22" s="37">
        <f t="shared" si="7"/>
        <v>105.06241666666666</v>
      </c>
      <c r="U22" s="37">
        <f t="shared" si="7"/>
        <v>111.97091666666665</v>
      </c>
      <c r="V22" s="37">
        <f t="shared" si="7"/>
        <v>105.06241666666666</v>
      </c>
      <c r="W22" s="37">
        <f t="shared" si="7"/>
        <v>84.84845666666665</v>
      </c>
      <c r="X22" s="37"/>
      <c r="Y22" s="37">
        <f>(SUM(Y73:Y85)+($C$4*SUM(Y32:Y44))+($C$5*SUM(Y32:Y44))+($C$6*SUM(Y32:Y42))+($C$7*SUM(Y46:Y58))+($C$8*SUM(Y43:Y44))+(Y15*Y28)+Y87)/1000</f>
        <v>40.65286666666666</v>
      </c>
      <c r="Z22" s="37">
        <f>(SUM(Z73:Z85)+($C$4*SUM(Z32:Z44))+($C$5*SUM(Z32:Z44))+($C$6*SUM(Z32:Z42))+($C$7*SUM(Z46:Z58))+($C$8*SUM(Z43:Z44))+(Z15*Z28)+Z87)/1000</f>
        <v>40.65286666666666</v>
      </c>
      <c r="AA22" s="37">
        <f>(SUM(AA73:AA85)+($C$4*SUM(AA32:AA44))+($C$5*SUM(AA32:AA44))+($C$6*SUM(AA32:AA42))+($C$7*SUM(AA46:AA58))+($C$8*SUM(AA43:AA44))+(AA15*AA28)+AA87)/1000</f>
        <v>86.67423933333332</v>
      </c>
      <c r="AB22" s="37">
        <f>(SUM(AB73:AB85)+($C$4*SUM(AB32:AB44))+($C$5*SUM(AB32:AB44))+($C$6*SUM(AB32:AB42))+($C$7*SUM(AB46:AB58))+($C$8*SUM(AB43:AB44))+(AB15*AB28)+AB87)/1000</f>
        <v>94.72014066666665</v>
      </c>
      <c r="AC22" s="37">
        <f>(SUM(AC73:AC85)+($C$4*SUM(AC32:AC44))+($C$5*SUM(AC32:AC44))+($C$6*SUM(AC32:AC42))+($C$7*SUM(AC46:AC58))+($C$8*SUM(AC43:AC44))+(AC15*AC28)+AC87)/1000</f>
        <v>86.67423933333332</v>
      </c>
    </row>
    <row r="23" spans="1:29" s="12" customFormat="1" ht="8.25">
      <c r="A23" s="28"/>
      <c r="B23" s="41" t="s">
        <v>35</v>
      </c>
      <c r="C23" s="38"/>
      <c r="D23" s="39">
        <f aca="true" t="shared" si="8" ref="D23:AC23">((D60*D32)+(D61*D33)+(D62*D34)+(D63*D35)+(D64*D36)+(D65*D37)+(D66*D38)+(D67*D39)+(D68*D40)+(D69*D41)+(D70*D42))/1000</f>
        <v>61.9597</v>
      </c>
      <c r="E23" s="39">
        <f t="shared" si="8"/>
        <v>67.46589999999999</v>
      </c>
      <c r="F23" s="39">
        <f t="shared" si="8"/>
        <v>61.9597</v>
      </c>
      <c r="G23" s="39">
        <f t="shared" si="8"/>
        <v>27.9285</v>
      </c>
      <c r="H23" s="39">
        <f t="shared" si="8"/>
        <v>27.9285</v>
      </c>
      <c r="I23" s="39">
        <f t="shared" si="8"/>
        <v>69.4324</v>
      </c>
      <c r="J23" s="39">
        <f t="shared" si="8"/>
        <v>138.8625</v>
      </c>
      <c r="K23" s="39">
        <f t="shared" si="8"/>
        <v>148.6375</v>
      </c>
      <c r="L23" s="39">
        <f t="shared" si="8"/>
        <v>138.8625</v>
      </c>
      <c r="M23" s="39">
        <f t="shared" si="8"/>
        <v>69.4324</v>
      </c>
      <c r="N23" s="39"/>
      <c r="O23" s="39">
        <f t="shared" si="8"/>
        <v>106.9753</v>
      </c>
      <c r="P23" s="39">
        <f t="shared" si="8"/>
        <v>109.48459999999999</v>
      </c>
      <c r="Q23" s="39">
        <f t="shared" si="8"/>
        <v>106.9753</v>
      </c>
      <c r="R23" s="39">
        <f t="shared" si="8"/>
        <v>109.48459999999999</v>
      </c>
      <c r="S23" s="39">
        <f t="shared" si="8"/>
        <v>69.4324</v>
      </c>
      <c r="T23" s="39">
        <f t="shared" si="8"/>
        <v>138.8625</v>
      </c>
      <c r="U23" s="39">
        <f t="shared" si="8"/>
        <v>148.6375</v>
      </c>
      <c r="V23" s="39">
        <f t="shared" si="8"/>
        <v>138.8625</v>
      </c>
      <c r="W23" s="39">
        <f t="shared" si="8"/>
        <v>69.4324</v>
      </c>
      <c r="X23" s="39"/>
      <c r="Y23" s="39">
        <f t="shared" si="8"/>
        <v>27.9285</v>
      </c>
      <c r="Z23" s="39">
        <f t="shared" si="8"/>
        <v>27.9285</v>
      </c>
      <c r="AA23" s="39">
        <f t="shared" si="8"/>
        <v>61.9597</v>
      </c>
      <c r="AB23" s="39">
        <f t="shared" si="8"/>
        <v>67.46589999999999</v>
      </c>
      <c r="AC23" s="39">
        <f t="shared" si="8"/>
        <v>61.9597</v>
      </c>
    </row>
    <row r="24" spans="1:29" s="12" customFormat="1" ht="8.25">
      <c r="A24" s="28"/>
      <c r="B24" s="41" t="s">
        <v>40</v>
      </c>
      <c r="C24" s="38"/>
      <c r="D24" s="39">
        <f aca="true" t="shared" si="9" ref="D24:AC24">D23*D27</f>
        <v>32.48425218068178</v>
      </c>
      <c r="E24" s="39">
        <f t="shared" si="9"/>
        <v>33.92363460381446</v>
      </c>
      <c r="F24" s="39">
        <f t="shared" si="9"/>
        <v>32.48425218068178</v>
      </c>
      <c r="G24" s="39">
        <f t="shared" si="9"/>
        <v>19.977514506955917</v>
      </c>
      <c r="H24" s="39">
        <f t="shared" si="9"/>
        <v>19.977514506955917</v>
      </c>
      <c r="I24" s="39">
        <f t="shared" si="9"/>
        <v>34.66206558595746</v>
      </c>
      <c r="J24" s="39">
        <f t="shared" si="9"/>
        <v>59.186925154466664</v>
      </c>
      <c r="K24" s="39">
        <f t="shared" si="9"/>
        <v>62.47733737357974</v>
      </c>
      <c r="L24" s="39">
        <f t="shared" si="9"/>
        <v>59.186925154466664</v>
      </c>
      <c r="M24" s="39">
        <f t="shared" si="9"/>
        <v>35.60733051945045</v>
      </c>
      <c r="N24" s="39"/>
      <c r="O24" s="39">
        <f t="shared" si="9"/>
        <v>48.22244183745022</v>
      </c>
      <c r="P24" s="39">
        <f t="shared" si="9"/>
        <v>49.100216650456936</v>
      </c>
      <c r="Q24" s="39">
        <f t="shared" si="9"/>
        <v>48.22244183745022</v>
      </c>
      <c r="R24" s="39">
        <f t="shared" si="9"/>
        <v>49.100216650456936</v>
      </c>
      <c r="S24" s="39">
        <f t="shared" si="9"/>
        <v>34.66206558595746</v>
      </c>
      <c r="T24" s="39">
        <f t="shared" si="9"/>
        <v>59.186925154466664</v>
      </c>
      <c r="U24" s="39">
        <f t="shared" si="9"/>
        <v>62.47733737357974</v>
      </c>
      <c r="V24" s="39">
        <f t="shared" si="9"/>
        <v>59.186925154466664</v>
      </c>
      <c r="W24" s="39">
        <f t="shared" si="9"/>
        <v>35.60733051945045</v>
      </c>
      <c r="X24" s="39"/>
      <c r="Y24" s="39">
        <f t="shared" si="9"/>
        <v>19.977514506955917</v>
      </c>
      <c r="Z24" s="39">
        <f t="shared" si="9"/>
        <v>19.977514506955917</v>
      </c>
      <c r="AA24" s="39">
        <f t="shared" si="9"/>
        <v>32.48425218068178</v>
      </c>
      <c r="AB24" s="39">
        <f t="shared" si="9"/>
        <v>33.92363460381446</v>
      </c>
      <c r="AC24" s="39">
        <f t="shared" si="9"/>
        <v>32.48425218068178</v>
      </c>
    </row>
    <row r="25" spans="1:29" s="12" customFormat="1" ht="8.25">
      <c r="A25" s="28"/>
      <c r="B25" s="38" t="s">
        <v>36</v>
      </c>
      <c r="C25" s="38"/>
      <c r="D25" s="39">
        <f aca="true" t="shared" si="10" ref="D25:AC25">((D71*D43)+(D72*D44))/1000</f>
        <v>4.1786</v>
      </c>
      <c r="E25" s="39">
        <f t="shared" si="10"/>
        <v>5.866599999999999</v>
      </c>
      <c r="F25" s="39">
        <f t="shared" si="10"/>
        <v>4.1786</v>
      </c>
      <c r="G25" s="39">
        <f t="shared" si="10"/>
        <v>0</v>
      </c>
      <c r="H25" s="39">
        <f t="shared" si="10"/>
        <v>0</v>
      </c>
      <c r="I25" s="39">
        <f t="shared" si="10"/>
        <v>6.0376</v>
      </c>
      <c r="J25" s="39">
        <f t="shared" si="10"/>
        <v>12.075</v>
      </c>
      <c r="K25" s="39">
        <f t="shared" si="10"/>
        <v>12.925</v>
      </c>
      <c r="L25" s="39">
        <f t="shared" si="10"/>
        <v>12.075</v>
      </c>
      <c r="M25" s="39">
        <f t="shared" si="10"/>
        <v>4.2098</v>
      </c>
      <c r="N25" s="39"/>
      <c r="O25" s="39">
        <f t="shared" si="10"/>
        <v>9.302200000000001</v>
      </c>
      <c r="P25" s="39">
        <f t="shared" si="10"/>
        <v>9.5204</v>
      </c>
      <c r="Q25" s="39">
        <f t="shared" si="10"/>
        <v>9.302200000000001</v>
      </c>
      <c r="R25" s="39">
        <f t="shared" si="10"/>
        <v>9.5204</v>
      </c>
      <c r="S25" s="39">
        <f t="shared" si="10"/>
        <v>6.0376</v>
      </c>
      <c r="T25" s="39">
        <f t="shared" si="10"/>
        <v>12.075</v>
      </c>
      <c r="U25" s="39">
        <f t="shared" si="10"/>
        <v>12.925</v>
      </c>
      <c r="V25" s="39">
        <f t="shared" si="10"/>
        <v>12.075</v>
      </c>
      <c r="W25" s="39">
        <f t="shared" si="10"/>
        <v>4.2098</v>
      </c>
      <c r="X25" s="39"/>
      <c r="Y25" s="39">
        <f t="shared" si="10"/>
        <v>0</v>
      </c>
      <c r="Z25" s="39">
        <f t="shared" si="10"/>
        <v>0</v>
      </c>
      <c r="AA25" s="39">
        <f t="shared" si="10"/>
        <v>4.1786</v>
      </c>
      <c r="AB25" s="39">
        <f t="shared" si="10"/>
        <v>5.866599999999999</v>
      </c>
      <c r="AC25" s="39">
        <f t="shared" si="10"/>
        <v>4.1786</v>
      </c>
    </row>
    <row r="26" spans="1:29" s="12" customFormat="1" ht="9" thickBot="1">
      <c r="A26" s="28"/>
      <c r="B26" s="16" t="s">
        <v>37</v>
      </c>
      <c r="C26" s="16"/>
      <c r="D26" s="40">
        <f aca="true" t="shared" si="11" ref="D26:M26">(($C$9*D43)+($C$9*D44))/1000</f>
        <v>1.04465</v>
      </c>
      <c r="E26" s="40">
        <f t="shared" si="11"/>
        <v>1.4666499999999998</v>
      </c>
      <c r="F26" s="40">
        <f t="shared" si="11"/>
        <v>1.04465</v>
      </c>
      <c r="G26" s="40">
        <f t="shared" si="11"/>
        <v>0</v>
      </c>
      <c r="H26" s="40">
        <f t="shared" si="11"/>
        <v>0</v>
      </c>
      <c r="I26" s="40">
        <f t="shared" si="11"/>
        <v>1.5094</v>
      </c>
      <c r="J26" s="40">
        <f t="shared" si="11"/>
        <v>3.01875</v>
      </c>
      <c r="K26" s="40">
        <f t="shared" si="11"/>
        <v>3.23125</v>
      </c>
      <c r="L26" s="40">
        <f t="shared" si="11"/>
        <v>3.01875</v>
      </c>
      <c r="M26" s="40">
        <f t="shared" si="11"/>
        <v>1.05245</v>
      </c>
      <c r="N26" s="40"/>
      <c r="O26" s="40">
        <f aca="true" t="shared" si="12" ref="O26:W26">(($C$9*O43)+($C$9*O44))/1000</f>
        <v>2.3255500000000002</v>
      </c>
      <c r="P26" s="40">
        <f t="shared" si="12"/>
        <v>2.3801</v>
      </c>
      <c r="Q26" s="40">
        <f t="shared" si="12"/>
        <v>2.3255500000000002</v>
      </c>
      <c r="R26" s="40">
        <f t="shared" si="12"/>
        <v>2.3801</v>
      </c>
      <c r="S26" s="40">
        <f t="shared" si="12"/>
        <v>1.5094</v>
      </c>
      <c r="T26" s="40">
        <f t="shared" si="12"/>
        <v>3.01875</v>
      </c>
      <c r="U26" s="40">
        <f t="shared" si="12"/>
        <v>3.23125</v>
      </c>
      <c r="V26" s="40">
        <f t="shared" si="12"/>
        <v>3.01875</v>
      </c>
      <c r="W26" s="40">
        <f t="shared" si="12"/>
        <v>1.05245</v>
      </c>
      <c r="X26" s="40"/>
      <c r="Y26" s="40">
        <f>(($C$9*Y43)+($C$9*Y44))/1000</f>
        <v>0</v>
      </c>
      <c r="Z26" s="40">
        <f>(($C$9*Z43)+($C$9*Z44))/1000</f>
        <v>0</v>
      </c>
      <c r="AA26" s="40">
        <f>(($C$9*AA43)+($C$9*AA44))/1000</f>
        <v>1.04465</v>
      </c>
      <c r="AB26" s="40">
        <f>(($C$9*AB43)+($C$9*AB44))/1000</f>
        <v>1.4666499999999998</v>
      </c>
      <c r="AC26" s="40">
        <f>(($C$9*AC43)+($C$9*AC44))/1000</f>
        <v>1.04465</v>
      </c>
    </row>
    <row r="27" spans="1:29" s="45" customFormat="1" ht="9" thickBot="1">
      <c r="A27" s="42"/>
      <c r="B27" s="43" t="s">
        <v>27</v>
      </c>
      <c r="C27" s="43"/>
      <c r="D27" s="44">
        <f aca="true" t="shared" si="13" ref="D27:M27">IF(0.25+(15/(($C$10*D45)^0.5))&gt;0.4,IF(0.25+(15/(($C$10*D45)^0.5))&gt;1,1,0.25+(15/(($C$10*D45)^0.5))),0.4)</f>
        <v>0.5242803335181058</v>
      </c>
      <c r="E27" s="44">
        <f t="shared" si="13"/>
        <v>0.5028263849413477</v>
      </c>
      <c r="F27" s="44">
        <f t="shared" si="13"/>
        <v>0.5242803335181058</v>
      </c>
      <c r="G27" s="44">
        <f t="shared" si="13"/>
        <v>0.7153092542369235</v>
      </c>
      <c r="H27" s="44">
        <f t="shared" si="13"/>
        <v>0.7153092542369235</v>
      </c>
      <c r="I27" s="44">
        <f t="shared" si="13"/>
        <v>0.49922032921168585</v>
      </c>
      <c r="J27" s="44">
        <f t="shared" si="13"/>
        <v>0.42622684421256035</v>
      </c>
      <c r="K27" s="44">
        <f t="shared" si="13"/>
        <v>0.42033361280686066</v>
      </c>
      <c r="L27" s="44">
        <f t="shared" si="13"/>
        <v>0.42622684421256035</v>
      </c>
      <c r="M27" s="44">
        <f t="shared" si="13"/>
        <v>0.5128345054967198</v>
      </c>
      <c r="N27" s="44"/>
      <c r="O27" s="44">
        <f aca="true" t="shared" si="14" ref="O27:W27">IF(0.25+(15/(($C$10*O45)^0.5))&gt;0.4,IF(0.25+(15/(($C$10*O45)^0.5))&gt;1,1,0.25+(15/(($C$10*O45)^0.5))),0.4)</f>
        <v>0.45078108532951267</v>
      </c>
      <c r="P27" s="44">
        <f t="shared" si="14"/>
        <v>0.4484668770809497</v>
      </c>
      <c r="Q27" s="44">
        <f t="shared" si="14"/>
        <v>0.45078108532951267</v>
      </c>
      <c r="R27" s="44">
        <f t="shared" si="14"/>
        <v>0.4484668770809497</v>
      </c>
      <c r="S27" s="44">
        <f t="shared" si="14"/>
        <v>0.49922032921168585</v>
      </c>
      <c r="T27" s="44">
        <f t="shared" si="14"/>
        <v>0.42622684421256035</v>
      </c>
      <c r="U27" s="44">
        <f t="shared" si="14"/>
        <v>0.42033361280686066</v>
      </c>
      <c r="V27" s="44">
        <f t="shared" si="14"/>
        <v>0.42622684421256035</v>
      </c>
      <c r="W27" s="44">
        <f t="shared" si="14"/>
        <v>0.5128345054967198</v>
      </c>
      <c r="X27" s="44"/>
      <c r="Y27" s="44">
        <f>IF(0.25+(15/(($C$10*Y45)^0.5))&gt;0.4,IF(0.25+(15/(($C$10*Y45)^0.5))&gt;1,1,0.25+(15/(($C$10*Y45)^0.5))),0.4)</f>
        <v>0.7153092542369235</v>
      </c>
      <c r="Z27" s="44">
        <f>IF(0.25+(15/(($C$10*Z45)^0.5))&gt;0.4,IF(0.25+(15/(($C$10*Z45)^0.5))&gt;1,1,0.25+(15/(($C$10*Z45)^0.5))),0.4)</f>
        <v>0.7153092542369235</v>
      </c>
      <c r="AA27" s="44">
        <f>IF(0.25+(15/(($C$10*AA45)^0.5))&gt;0.4,IF(0.25+(15/(($C$10*AA45)^0.5))&gt;1,1,0.25+(15/(($C$10*AA45)^0.5))),0.4)</f>
        <v>0.5242803335181058</v>
      </c>
      <c r="AB27" s="44">
        <f>IF(0.25+(15/(($C$10*AB45)^0.5))&gt;0.4,IF(0.25+(15/(($C$10*AB45)^0.5))&gt;1,1,0.25+(15/(($C$10*AB45)^0.5))),0.4)</f>
        <v>0.5028263849413477</v>
      </c>
      <c r="AC27" s="44">
        <f>IF(0.25+(15/(($C$10*AC45)^0.5))&gt;0.4,IF(0.25+(15/(($C$10*AC45)^0.5))&gt;1,1,0.25+(15/(($C$10*AC45)^0.5))),0.4)</f>
        <v>0.5242803335181058</v>
      </c>
    </row>
    <row r="28" spans="1:29" s="12" customFormat="1" ht="8.25">
      <c r="A28" s="28"/>
      <c r="B28" s="35" t="s">
        <v>43</v>
      </c>
      <c r="C28" s="36"/>
      <c r="D28" s="46">
        <v>13.3333333333333</v>
      </c>
      <c r="E28" s="46">
        <v>13.3333333333333</v>
      </c>
      <c r="F28" s="46">
        <v>13.3333333333333</v>
      </c>
      <c r="G28" s="46">
        <v>13.3333333333333</v>
      </c>
      <c r="H28" s="46">
        <v>13.3333333333333</v>
      </c>
      <c r="I28" s="46">
        <v>13.3333333333333</v>
      </c>
      <c r="J28" s="46">
        <v>13.3333333333333</v>
      </c>
      <c r="K28" s="46">
        <v>13.3333333333333</v>
      </c>
      <c r="L28" s="46">
        <v>13.3333333333333</v>
      </c>
      <c r="M28" s="46">
        <v>13.3333333333333</v>
      </c>
      <c r="N28" s="46"/>
      <c r="O28" s="46">
        <v>13.3333333333333</v>
      </c>
      <c r="P28" s="46">
        <v>13.3333333333333</v>
      </c>
      <c r="Q28" s="46">
        <v>13.3333333333333</v>
      </c>
      <c r="R28" s="46">
        <v>13.3333333333333</v>
      </c>
      <c r="S28" s="46">
        <v>13.3333333333333</v>
      </c>
      <c r="T28" s="46">
        <v>13.3333333333333</v>
      </c>
      <c r="U28" s="46">
        <v>13.3333333333333</v>
      </c>
      <c r="V28" s="46">
        <v>13.3333333333333</v>
      </c>
      <c r="W28" s="46">
        <v>13.3333333333333</v>
      </c>
      <c r="X28" s="46"/>
      <c r="Y28" s="46">
        <v>13.3333333333333</v>
      </c>
      <c r="Z28" s="46">
        <v>13.3333333333333</v>
      </c>
      <c r="AA28" s="46">
        <v>13.3333333333333</v>
      </c>
      <c r="AB28" s="46">
        <v>13.3333333333333</v>
      </c>
      <c r="AC28" s="46">
        <v>13.3333333333333</v>
      </c>
    </row>
    <row r="29" spans="1:29" s="12" customFormat="1" ht="8.25">
      <c r="A29" s="28"/>
      <c r="B29" s="41" t="s">
        <v>2</v>
      </c>
      <c r="C29" s="38"/>
      <c r="D29" s="47">
        <v>1</v>
      </c>
      <c r="E29" s="47">
        <v>1</v>
      </c>
      <c r="F29" s="47">
        <v>1</v>
      </c>
      <c r="G29" s="47">
        <v>1</v>
      </c>
      <c r="H29" s="47">
        <v>1</v>
      </c>
      <c r="I29" s="47">
        <v>1</v>
      </c>
      <c r="J29" s="47">
        <v>1</v>
      </c>
      <c r="K29" s="47">
        <v>1</v>
      </c>
      <c r="L29" s="47">
        <v>1</v>
      </c>
      <c r="M29" s="47">
        <v>1</v>
      </c>
      <c r="N29" s="47"/>
      <c r="O29" s="47">
        <v>1</v>
      </c>
      <c r="P29" s="47">
        <v>1</v>
      </c>
      <c r="Q29" s="47">
        <v>1</v>
      </c>
      <c r="R29" s="47">
        <v>1</v>
      </c>
      <c r="S29" s="47">
        <v>1</v>
      </c>
      <c r="T29" s="47">
        <v>1</v>
      </c>
      <c r="U29" s="47">
        <v>1</v>
      </c>
      <c r="V29" s="47">
        <v>1</v>
      </c>
      <c r="W29" s="47">
        <v>1</v>
      </c>
      <c r="X29" s="47"/>
      <c r="Y29" s="47">
        <v>1</v>
      </c>
      <c r="Z29" s="47">
        <v>1</v>
      </c>
      <c r="AA29" s="47">
        <v>1</v>
      </c>
      <c r="AB29" s="47">
        <v>1</v>
      </c>
      <c r="AC29" s="47">
        <v>1</v>
      </c>
    </row>
    <row r="30" spans="1:29" s="12" customFormat="1" ht="8.25">
      <c r="A30" s="28"/>
      <c r="B30" s="41" t="s">
        <v>44</v>
      </c>
      <c r="C30" s="38"/>
      <c r="D30" s="39">
        <f aca="true" t="shared" si="15" ref="D30:AC30">D29*D28</f>
        <v>13.3333333333333</v>
      </c>
      <c r="E30" s="39">
        <f t="shared" si="15"/>
        <v>13.3333333333333</v>
      </c>
      <c r="F30" s="39">
        <f t="shared" si="15"/>
        <v>13.3333333333333</v>
      </c>
      <c r="G30" s="39">
        <f t="shared" si="15"/>
        <v>13.3333333333333</v>
      </c>
      <c r="H30" s="39">
        <f t="shared" si="15"/>
        <v>13.3333333333333</v>
      </c>
      <c r="I30" s="39">
        <f t="shared" si="15"/>
        <v>13.3333333333333</v>
      </c>
      <c r="J30" s="39">
        <f t="shared" si="15"/>
        <v>13.3333333333333</v>
      </c>
      <c r="K30" s="39">
        <f t="shared" si="15"/>
        <v>13.3333333333333</v>
      </c>
      <c r="L30" s="39">
        <f t="shared" si="15"/>
        <v>13.3333333333333</v>
      </c>
      <c r="M30" s="39">
        <f t="shared" si="15"/>
        <v>13.3333333333333</v>
      </c>
      <c r="N30" s="39"/>
      <c r="O30" s="39">
        <f t="shared" si="15"/>
        <v>13.3333333333333</v>
      </c>
      <c r="P30" s="39">
        <f t="shared" si="15"/>
        <v>13.3333333333333</v>
      </c>
      <c r="Q30" s="39">
        <f t="shared" si="15"/>
        <v>13.3333333333333</v>
      </c>
      <c r="R30" s="39">
        <f t="shared" si="15"/>
        <v>13.3333333333333</v>
      </c>
      <c r="S30" s="39">
        <f t="shared" si="15"/>
        <v>13.3333333333333</v>
      </c>
      <c r="T30" s="39">
        <f t="shared" si="15"/>
        <v>13.3333333333333</v>
      </c>
      <c r="U30" s="39">
        <f t="shared" si="15"/>
        <v>13.3333333333333</v>
      </c>
      <c r="V30" s="39">
        <f t="shared" si="15"/>
        <v>13.3333333333333</v>
      </c>
      <c r="W30" s="39">
        <f t="shared" si="15"/>
        <v>13.3333333333333</v>
      </c>
      <c r="X30" s="39"/>
      <c r="Y30" s="39">
        <f t="shared" si="15"/>
        <v>13.3333333333333</v>
      </c>
      <c r="Z30" s="39">
        <f t="shared" si="15"/>
        <v>13.3333333333333</v>
      </c>
      <c r="AA30" s="39">
        <f t="shared" si="15"/>
        <v>13.3333333333333</v>
      </c>
      <c r="AB30" s="39">
        <f t="shared" si="15"/>
        <v>13.3333333333333</v>
      </c>
      <c r="AC30" s="39">
        <f t="shared" si="15"/>
        <v>13.3333333333333</v>
      </c>
    </row>
    <row r="31" spans="1:29" s="14" customFormat="1" ht="9" thickBot="1">
      <c r="A31" s="48"/>
      <c r="B31" s="49" t="s">
        <v>45</v>
      </c>
      <c r="C31" s="49"/>
      <c r="D31" s="40">
        <f aca="true" t="shared" si="16" ref="D31:AC31">D15*D28</f>
        <v>413.3333333333323</v>
      </c>
      <c r="E31" s="40">
        <f t="shared" si="16"/>
        <v>413.3333333333323</v>
      </c>
      <c r="F31" s="40">
        <f t="shared" si="16"/>
        <v>413.3333333333323</v>
      </c>
      <c r="G31" s="40">
        <f t="shared" si="16"/>
        <v>333.3333333333325</v>
      </c>
      <c r="H31" s="40">
        <f t="shared" si="16"/>
        <v>333.3333333333325</v>
      </c>
      <c r="I31" s="40">
        <f t="shared" si="16"/>
        <v>413.3333333333323</v>
      </c>
      <c r="J31" s="40">
        <f t="shared" si="16"/>
        <v>533.333333333332</v>
      </c>
      <c r="K31" s="40">
        <f t="shared" si="16"/>
        <v>533.333333333332</v>
      </c>
      <c r="L31" s="40">
        <f t="shared" si="16"/>
        <v>533.333333333332</v>
      </c>
      <c r="M31" s="40">
        <f t="shared" si="16"/>
        <v>413.3333333333323</v>
      </c>
      <c r="N31" s="40"/>
      <c r="O31" s="40">
        <f t="shared" si="16"/>
        <v>599.9999999999985</v>
      </c>
      <c r="P31" s="40">
        <f t="shared" si="16"/>
        <v>599.9999999999985</v>
      </c>
      <c r="Q31" s="40">
        <f t="shared" si="16"/>
        <v>599.9999999999985</v>
      </c>
      <c r="R31" s="40">
        <f t="shared" si="16"/>
        <v>599.9999999999985</v>
      </c>
      <c r="S31" s="40">
        <f t="shared" si="16"/>
        <v>413.3333333333323</v>
      </c>
      <c r="T31" s="40">
        <f t="shared" si="16"/>
        <v>533.333333333332</v>
      </c>
      <c r="U31" s="40">
        <f t="shared" si="16"/>
        <v>533.333333333332</v>
      </c>
      <c r="V31" s="40">
        <f t="shared" si="16"/>
        <v>533.333333333332</v>
      </c>
      <c r="W31" s="40">
        <f t="shared" si="16"/>
        <v>413.3333333333323</v>
      </c>
      <c r="X31" s="40"/>
      <c r="Y31" s="40">
        <f t="shared" si="16"/>
        <v>333.3333333333325</v>
      </c>
      <c r="Z31" s="40">
        <f t="shared" si="16"/>
        <v>333.3333333333325</v>
      </c>
      <c r="AA31" s="40">
        <f t="shared" si="16"/>
        <v>413.3333333333323</v>
      </c>
      <c r="AB31" s="40">
        <f t="shared" si="16"/>
        <v>413.3333333333323</v>
      </c>
      <c r="AC31" s="40">
        <f t="shared" si="16"/>
        <v>413.3333333333323</v>
      </c>
    </row>
    <row r="32" spans="1:29" s="12" customFormat="1" ht="8.25">
      <c r="A32" s="28"/>
      <c r="B32" s="69" t="s">
        <v>11</v>
      </c>
      <c r="C32" s="96">
        <v>2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52"/>
      <c r="O32" s="53"/>
      <c r="P32" s="53"/>
      <c r="Q32" s="53"/>
      <c r="R32" s="53"/>
      <c r="S32" s="46"/>
      <c r="T32" s="46"/>
      <c r="U32" s="46"/>
      <c r="V32" s="46"/>
      <c r="W32" s="46"/>
      <c r="X32" s="52"/>
      <c r="Y32" s="46"/>
      <c r="Z32" s="46"/>
      <c r="AA32" s="46"/>
      <c r="AB32" s="46"/>
      <c r="AC32" s="46"/>
    </row>
    <row r="33" spans="1:29" s="12" customFormat="1" ht="8.25">
      <c r="A33" s="28"/>
      <c r="B33" s="72" t="s">
        <v>7</v>
      </c>
      <c r="C33" s="97">
        <v>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56"/>
      <c r="O33" s="47"/>
      <c r="P33" s="47"/>
      <c r="Q33" s="47"/>
      <c r="R33" s="47"/>
      <c r="S33" s="47"/>
      <c r="T33" s="47"/>
      <c r="U33" s="47"/>
      <c r="V33" s="47"/>
      <c r="W33" s="47"/>
      <c r="X33" s="56"/>
      <c r="Y33" s="47"/>
      <c r="Z33" s="47"/>
      <c r="AA33" s="47"/>
      <c r="AB33" s="47"/>
      <c r="AC33" s="47"/>
    </row>
    <row r="34" spans="1:29" s="12" customFormat="1" ht="8.25">
      <c r="A34" s="28"/>
      <c r="B34" s="72" t="s">
        <v>8</v>
      </c>
      <c r="C34" s="97">
        <v>4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56"/>
      <c r="O34" s="47"/>
      <c r="P34" s="47"/>
      <c r="Q34" s="47"/>
      <c r="R34" s="47"/>
      <c r="S34" s="47"/>
      <c r="T34" s="47"/>
      <c r="U34" s="47"/>
      <c r="V34" s="47"/>
      <c r="W34" s="47"/>
      <c r="X34" s="56"/>
      <c r="Y34" s="47"/>
      <c r="Z34" s="47"/>
      <c r="AA34" s="47"/>
      <c r="AB34" s="47"/>
      <c r="AC34" s="47"/>
    </row>
    <row r="35" spans="1:29" s="12" customFormat="1" ht="8.25">
      <c r="A35" s="28"/>
      <c r="B35" s="72"/>
      <c r="C35" s="97">
        <v>5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56"/>
      <c r="O35" s="47"/>
      <c r="P35" s="47"/>
      <c r="Q35" s="47"/>
      <c r="R35" s="47"/>
      <c r="S35" s="47"/>
      <c r="T35" s="47"/>
      <c r="U35" s="47"/>
      <c r="V35" s="47"/>
      <c r="W35" s="47"/>
      <c r="X35" s="56"/>
      <c r="Y35" s="47"/>
      <c r="Z35" s="47"/>
      <c r="AA35" s="47"/>
      <c r="AB35" s="47"/>
      <c r="AC35" s="47"/>
    </row>
    <row r="36" spans="1:29" s="12" customFormat="1" ht="8.25">
      <c r="A36" s="28"/>
      <c r="B36" s="72"/>
      <c r="C36" s="97">
        <v>6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56"/>
      <c r="O36" s="47"/>
      <c r="P36" s="47"/>
      <c r="Q36" s="47"/>
      <c r="R36" s="47"/>
      <c r="S36" s="47"/>
      <c r="T36" s="47"/>
      <c r="U36" s="47"/>
      <c r="V36" s="47"/>
      <c r="W36" s="47"/>
      <c r="X36" s="56"/>
      <c r="Y36" s="47"/>
      <c r="Z36" s="47"/>
      <c r="AA36" s="47"/>
      <c r="AB36" s="47"/>
      <c r="AC36" s="47"/>
    </row>
    <row r="37" spans="1:29" s="12" customFormat="1" ht="8.25">
      <c r="A37" s="28"/>
      <c r="B37" s="72"/>
      <c r="C37" s="97">
        <v>7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56"/>
      <c r="O37" s="47"/>
      <c r="P37" s="47"/>
      <c r="Q37" s="47"/>
      <c r="R37" s="47"/>
      <c r="S37" s="47"/>
      <c r="T37" s="47"/>
      <c r="U37" s="47"/>
      <c r="V37" s="47"/>
      <c r="W37" s="47"/>
      <c r="X37" s="56"/>
      <c r="Y37" s="47"/>
      <c r="Z37" s="47"/>
      <c r="AA37" s="47"/>
      <c r="AB37" s="47"/>
      <c r="AC37" s="47"/>
    </row>
    <row r="38" spans="1:29" s="12" customFormat="1" ht="8.25">
      <c r="A38" s="28"/>
      <c r="B38" s="72"/>
      <c r="C38" s="97">
        <v>8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6"/>
      <c r="O38" s="47"/>
      <c r="P38" s="47"/>
      <c r="Q38" s="47"/>
      <c r="R38" s="47"/>
      <c r="S38" s="47"/>
      <c r="T38" s="47"/>
      <c r="U38" s="47"/>
      <c r="V38" s="47"/>
      <c r="W38" s="47"/>
      <c r="X38" s="56"/>
      <c r="Y38" s="47"/>
      <c r="Z38" s="47"/>
      <c r="AA38" s="47"/>
      <c r="AB38" s="47"/>
      <c r="AC38" s="47"/>
    </row>
    <row r="39" spans="1:29" s="12" customFormat="1" ht="8.25">
      <c r="A39" s="28"/>
      <c r="B39" s="72"/>
      <c r="C39" s="97">
        <v>9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56"/>
      <c r="O39" s="47"/>
      <c r="P39" s="47"/>
      <c r="Q39" s="47"/>
      <c r="R39" s="47"/>
      <c r="S39" s="47"/>
      <c r="T39" s="47"/>
      <c r="U39" s="47"/>
      <c r="V39" s="47"/>
      <c r="W39" s="47"/>
      <c r="X39" s="56"/>
      <c r="Y39" s="47"/>
      <c r="Z39" s="47"/>
      <c r="AA39" s="47"/>
      <c r="AB39" s="47"/>
      <c r="AC39" s="47"/>
    </row>
    <row r="40" spans="1:29" s="12" customFormat="1" ht="8.25">
      <c r="A40" s="28"/>
      <c r="B40" s="72"/>
      <c r="C40" s="97">
        <v>10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56"/>
      <c r="O40" s="47"/>
      <c r="P40" s="47"/>
      <c r="Q40" s="47"/>
      <c r="R40" s="47"/>
      <c r="S40" s="47"/>
      <c r="T40" s="47"/>
      <c r="U40" s="47"/>
      <c r="V40" s="47"/>
      <c r="W40" s="47"/>
      <c r="X40" s="56"/>
      <c r="Y40" s="47"/>
      <c r="Z40" s="47"/>
      <c r="AA40" s="47"/>
      <c r="AB40" s="47"/>
      <c r="AC40" s="47"/>
    </row>
    <row r="41" spans="1:29" s="12" customFormat="1" ht="8.25">
      <c r="A41" s="28"/>
      <c r="B41" s="72"/>
      <c r="C41" s="75">
        <v>11</v>
      </c>
      <c r="D41" s="47">
        <v>269.39</v>
      </c>
      <c r="E41" s="47">
        <v>293.33</v>
      </c>
      <c r="F41" s="47">
        <v>269.39</v>
      </c>
      <c r="G41" s="47">
        <v>129.9</v>
      </c>
      <c r="H41" s="47">
        <v>129.9</v>
      </c>
      <c r="I41" s="47">
        <v>301.88</v>
      </c>
      <c r="J41" s="47">
        <v>603.75</v>
      </c>
      <c r="K41" s="47">
        <v>646.25</v>
      </c>
      <c r="L41" s="47">
        <v>603.75</v>
      </c>
      <c r="M41" s="47">
        <v>301.88</v>
      </c>
      <c r="N41" s="56">
        <v>0</v>
      </c>
      <c r="O41" s="47">
        <v>465.11</v>
      </c>
      <c r="P41" s="47">
        <v>476.02</v>
      </c>
      <c r="Q41" s="47">
        <v>465.11</v>
      </c>
      <c r="R41" s="47">
        <v>476.02</v>
      </c>
      <c r="S41" s="47">
        <v>301.88</v>
      </c>
      <c r="T41" s="47">
        <v>603.75</v>
      </c>
      <c r="U41" s="47">
        <v>646.25</v>
      </c>
      <c r="V41" s="47">
        <v>603.75</v>
      </c>
      <c r="W41" s="47">
        <v>301.88</v>
      </c>
      <c r="X41" s="56">
        <v>0</v>
      </c>
      <c r="Y41" s="47">
        <v>129.9</v>
      </c>
      <c r="Z41" s="47">
        <v>129.9</v>
      </c>
      <c r="AA41" s="47">
        <v>269.39</v>
      </c>
      <c r="AB41" s="47">
        <v>293.33</v>
      </c>
      <c r="AC41" s="47">
        <v>269.39</v>
      </c>
    </row>
    <row r="42" spans="1:29" s="12" customFormat="1" ht="8.25">
      <c r="A42" s="28"/>
      <c r="B42" s="72"/>
      <c r="C42" s="75">
        <v>12</v>
      </c>
      <c r="D42" s="47">
        <v>269.39</v>
      </c>
      <c r="E42" s="47">
        <v>293.33</v>
      </c>
      <c r="F42" s="47">
        <v>269.39</v>
      </c>
      <c r="G42" s="47">
        <v>129.9</v>
      </c>
      <c r="H42" s="47">
        <v>129.9</v>
      </c>
      <c r="I42" s="47">
        <v>301.88</v>
      </c>
      <c r="J42" s="47">
        <v>603.75</v>
      </c>
      <c r="K42" s="47">
        <v>646.25</v>
      </c>
      <c r="L42" s="47">
        <v>603.75</v>
      </c>
      <c r="M42" s="47">
        <v>301.88</v>
      </c>
      <c r="N42" s="56">
        <v>0</v>
      </c>
      <c r="O42" s="47">
        <v>465.11</v>
      </c>
      <c r="P42" s="47">
        <v>476.02</v>
      </c>
      <c r="Q42" s="47">
        <v>465.11</v>
      </c>
      <c r="R42" s="47">
        <v>476.02</v>
      </c>
      <c r="S42" s="47">
        <v>301.88</v>
      </c>
      <c r="T42" s="47">
        <v>603.75</v>
      </c>
      <c r="U42" s="47">
        <v>646.25</v>
      </c>
      <c r="V42" s="47">
        <v>603.75</v>
      </c>
      <c r="W42" s="47">
        <v>301.88</v>
      </c>
      <c r="X42" s="56">
        <v>0</v>
      </c>
      <c r="Y42" s="47">
        <v>129.9</v>
      </c>
      <c r="Z42" s="47">
        <v>129.9</v>
      </c>
      <c r="AA42" s="47">
        <v>269.39</v>
      </c>
      <c r="AB42" s="47">
        <v>293.33</v>
      </c>
      <c r="AC42" s="47">
        <v>269.39</v>
      </c>
    </row>
    <row r="43" spans="1:29" s="12" customFormat="1" ht="8.25">
      <c r="A43" s="28"/>
      <c r="B43" s="72"/>
      <c r="C43" s="75" t="s">
        <v>9</v>
      </c>
      <c r="D43" s="47">
        <v>208.93</v>
      </c>
      <c r="E43" s="47">
        <v>293.33</v>
      </c>
      <c r="F43" s="47">
        <v>208.93</v>
      </c>
      <c r="G43" s="47">
        <v>0</v>
      </c>
      <c r="H43" s="47">
        <v>0</v>
      </c>
      <c r="I43" s="47">
        <v>301.88</v>
      </c>
      <c r="J43" s="47">
        <v>603.75</v>
      </c>
      <c r="K43" s="47">
        <v>646.25</v>
      </c>
      <c r="L43" s="47">
        <v>603.75</v>
      </c>
      <c r="M43" s="47">
        <v>210.49</v>
      </c>
      <c r="N43" s="56">
        <v>0</v>
      </c>
      <c r="O43" s="47">
        <v>465.11</v>
      </c>
      <c r="P43" s="47">
        <v>476.02</v>
      </c>
      <c r="Q43" s="47">
        <v>465.11</v>
      </c>
      <c r="R43" s="47">
        <v>476.02</v>
      </c>
      <c r="S43" s="47">
        <v>301.88</v>
      </c>
      <c r="T43" s="47">
        <v>603.75</v>
      </c>
      <c r="U43" s="47">
        <v>646.25</v>
      </c>
      <c r="V43" s="47">
        <v>603.75</v>
      </c>
      <c r="W43" s="47">
        <v>210.49</v>
      </c>
      <c r="X43" s="56">
        <v>0</v>
      </c>
      <c r="Y43" s="47">
        <v>0</v>
      </c>
      <c r="Z43" s="47">
        <v>0</v>
      </c>
      <c r="AA43" s="47">
        <v>208.93</v>
      </c>
      <c r="AB43" s="47">
        <v>293.33</v>
      </c>
      <c r="AC43" s="47">
        <v>208.93</v>
      </c>
    </row>
    <row r="44" spans="1:29" s="12" customFormat="1" ht="9" thickBot="1">
      <c r="A44" s="28"/>
      <c r="B44" s="58"/>
      <c r="C44" s="59" t="s">
        <v>10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1">
        <v>0</v>
      </c>
      <c r="O44" s="60">
        <v>0</v>
      </c>
      <c r="P44" s="60">
        <v>0</v>
      </c>
      <c r="Q44" s="62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</row>
    <row r="45" spans="1:29" s="12" customFormat="1" ht="9" thickBot="1">
      <c r="A45" s="28"/>
      <c r="B45" s="63" t="s">
        <v>16</v>
      </c>
      <c r="C45" s="63"/>
      <c r="D45" s="64">
        <f aca="true" t="shared" si="17" ref="D45:AC45">SUM(D32:D44)</f>
        <v>747.71</v>
      </c>
      <c r="E45" s="64">
        <f t="shared" si="17"/>
        <v>879.99</v>
      </c>
      <c r="F45" s="64">
        <f t="shared" si="17"/>
        <v>747.71</v>
      </c>
      <c r="G45" s="64">
        <f t="shared" si="17"/>
        <v>259.8</v>
      </c>
      <c r="H45" s="64">
        <f t="shared" si="17"/>
        <v>259.8</v>
      </c>
      <c r="I45" s="64">
        <f t="shared" si="17"/>
        <v>905.64</v>
      </c>
      <c r="J45" s="64">
        <f t="shared" si="17"/>
        <v>1811.25</v>
      </c>
      <c r="K45" s="64">
        <f t="shared" si="17"/>
        <v>1938.75</v>
      </c>
      <c r="L45" s="64">
        <f t="shared" si="17"/>
        <v>1811.25</v>
      </c>
      <c r="M45" s="64">
        <f t="shared" si="17"/>
        <v>814.25</v>
      </c>
      <c r="N45" s="64"/>
      <c r="O45" s="64">
        <f t="shared" si="17"/>
        <v>1395.33</v>
      </c>
      <c r="P45" s="64">
        <f t="shared" si="17"/>
        <v>1428.06</v>
      </c>
      <c r="Q45" s="64">
        <f t="shared" si="17"/>
        <v>1395.33</v>
      </c>
      <c r="R45" s="64">
        <f t="shared" si="17"/>
        <v>1428.06</v>
      </c>
      <c r="S45" s="64">
        <f t="shared" si="17"/>
        <v>905.64</v>
      </c>
      <c r="T45" s="64">
        <f t="shared" si="17"/>
        <v>1811.25</v>
      </c>
      <c r="U45" s="64">
        <f t="shared" si="17"/>
        <v>1938.75</v>
      </c>
      <c r="V45" s="64">
        <f t="shared" si="17"/>
        <v>1811.25</v>
      </c>
      <c r="W45" s="64">
        <f t="shared" si="17"/>
        <v>814.25</v>
      </c>
      <c r="X45" s="64"/>
      <c r="Y45" s="64">
        <f t="shared" si="17"/>
        <v>259.8</v>
      </c>
      <c r="Z45" s="64">
        <f t="shared" si="17"/>
        <v>259.8</v>
      </c>
      <c r="AA45" s="64">
        <f t="shared" si="17"/>
        <v>747.71</v>
      </c>
      <c r="AB45" s="64">
        <f t="shared" si="17"/>
        <v>879.99</v>
      </c>
      <c r="AC45" s="64">
        <f t="shared" si="17"/>
        <v>747.71</v>
      </c>
    </row>
    <row r="46" spans="1:29" s="14" customFormat="1" ht="8.25">
      <c r="A46" s="48"/>
      <c r="B46" s="50" t="s">
        <v>15</v>
      </c>
      <c r="C46" s="51">
        <v>2</v>
      </c>
      <c r="D46" s="46"/>
      <c r="E46" s="46"/>
      <c r="F46" s="47"/>
      <c r="G46" s="46"/>
      <c r="H46" s="47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7"/>
      <c r="Y46" s="47"/>
      <c r="Z46" s="47"/>
      <c r="AA46" s="47"/>
      <c r="AB46" s="46"/>
      <c r="AC46" s="47"/>
    </row>
    <row r="47" spans="1:29" s="14" customFormat="1" ht="8.25">
      <c r="A47" s="48"/>
      <c r="B47" s="54" t="s">
        <v>1</v>
      </c>
      <c r="C47" s="55">
        <v>3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</row>
    <row r="48" spans="1:29" s="14" customFormat="1" ht="8.25">
      <c r="A48" s="48"/>
      <c r="B48" s="54" t="s">
        <v>7</v>
      </c>
      <c r="C48" s="55">
        <v>4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</row>
    <row r="49" spans="1:29" s="14" customFormat="1" ht="8.25">
      <c r="A49" s="48"/>
      <c r="B49" s="54" t="s">
        <v>6</v>
      </c>
      <c r="C49" s="55">
        <v>5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</row>
    <row r="50" spans="1:29" s="14" customFormat="1" ht="8.25">
      <c r="A50" s="48"/>
      <c r="B50" s="54"/>
      <c r="C50" s="55">
        <v>6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</row>
    <row r="51" spans="1:29" s="14" customFormat="1" ht="8.25">
      <c r="A51" s="48"/>
      <c r="B51" s="54"/>
      <c r="C51" s="65">
        <v>7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</row>
    <row r="52" spans="1:29" s="14" customFormat="1" ht="8.25">
      <c r="A52" s="48"/>
      <c r="B52" s="54"/>
      <c r="C52" s="55">
        <v>8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</row>
    <row r="53" spans="1:29" s="14" customFormat="1" ht="8.25">
      <c r="A53" s="48"/>
      <c r="B53" s="54"/>
      <c r="C53" s="55">
        <v>9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</row>
    <row r="54" spans="1:29" s="14" customFormat="1" ht="8.25">
      <c r="A54" s="48"/>
      <c r="B54" s="54"/>
      <c r="C54" s="55">
        <v>10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</row>
    <row r="55" spans="1:29" s="14" customFormat="1" ht="8.25">
      <c r="A55" s="48"/>
      <c r="B55" s="54"/>
      <c r="C55" s="55">
        <v>11</v>
      </c>
      <c r="D55" s="47">
        <v>26.25</v>
      </c>
      <c r="E55" s="47">
        <v>27.5</v>
      </c>
      <c r="F55" s="47">
        <v>26.25</v>
      </c>
      <c r="G55" s="47">
        <v>22.083</v>
      </c>
      <c r="H55" s="47">
        <v>22.083</v>
      </c>
      <c r="I55" s="47">
        <v>22.5</v>
      </c>
      <c r="J55" s="47">
        <v>0</v>
      </c>
      <c r="K55" s="47">
        <v>0</v>
      </c>
      <c r="L55" s="47">
        <v>0</v>
      </c>
      <c r="M55" s="47">
        <v>22.5</v>
      </c>
      <c r="N55" s="47">
        <v>0</v>
      </c>
      <c r="O55" s="47">
        <v>35.75</v>
      </c>
      <c r="P55" s="47">
        <v>38.75</v>
      </c>
      <c r="Q55" s="47">
        <v>35.75</v>
      </c>
      <c r="R55" s="47">
        <v>38.75</v>
      </c>
      <c r="S55" s="47">
        <v>22.5</v>
      </c>
      <c r="T55" s="47">
        <v>0</v>
      </c>
      <c r="U55" s="47">
        <v>0</v>
      </c>
      <c r="V55" s="47">
        <v>0</v>
      </c>
      <c r="W55" s="47">
        <v>22.5</v>
      </c>
      <c r="X55" s="47">
        <v>0</v>
      </c>
      <c r="Y55" s="47">
        <v>22.083</v>
      </c>
      <c r="Z55" s="47">
        <v>22.083</v>
      </c>
      <c r="AA55" s="47">
        <v>26.25</v>
      </c>
      <c r="AB55" s="47">
        <v>27.5</v>
      </c>
      <c r="AC55" s="47">
        <v>26.25</v>
      </c>
    </row>
    <row r="56" spans="1:29" s="14" customFormat="1" ht="8.25">
      <c r="A56" s="48"/>
      <c r="B56" s="54"/>
      <c r="C56" s="55">
        <v>12</v>
      </c>
      <c r="D56" s="47">
        <v>26.25</v>
      </c>
      <c r="E56" s="47">
        <v>27.5</v>
      </c>
      <c r="F56" s="47">
        <v>26.25</v>
      </c>
      <c r="G56" s="47">
        <v>22.083</v>
      </c>
      <c r="H56" s="47">
        <v>22.083</v>
      </c>
      <c r="I56" s="47">
        <v>22.5</v>
      </c>
      <c r="J56" s="47">
        <v>0</v>
      </c>
      <c r="K56" s="47">
        <v>0</v>
      </c>
      <c r="L56" s="47">
        <v>0</v>
      </c>
      <c r="M56" s="47">
        <v>22.5</v>
      </c>
      <c r="N56" s="47">
        <v>0</v>
      </c>
      <c r="O56" s="47">
        <v>35.75</v>
      </c>
      <c r="P56" s="47">
        <v>38.75</v>
      </c>
      <c r="Q56" s="47">
        <v>35.75</v>
      </c>
      <c r="R56" s="47">
        <v>38.75</v>
      </c>
      <c r="S56" s="47">
        <v>22.5</v>
      </c>
      <c r="T56" s="47">
        <v>0</v>
      </c>
      <c r="U56" s="47">
        <v>0</v>
      </c>
      <c r="V56" s="47">
        <v>0</v>
      </c>
      <c r="W56" s="47">
        <v>22.5</v>
      </c>
      <c r="X56" s="47">
        <v>0</v>
      </c>
      <c r="Y56" s="47">
        <v>22.083</v>
      </c>
      <c r="Z56" s="47">
        <v>22.083</v>
      </c>
      <c r="AA56" s="47">
        <v>26.25</v>
      </c>
      <c r="AB56" s="47">
        <v>27.5</v>
      </c>
      <c r="AC56" s="47">
        <v>26.25</v>
      </c>
    </row>
    <row r="57" spans="1:29" s="14" customFormat="1" ht="8.25">
      <c r="A57" s="48"/>
      <c r="B57" s="54"/>
      <c r="C57" s="57" t="s">
        <v>9</v>
      </c>
      <c r="D57" s="47">
        <v>26.25</v>
      </c>
      <c r="E57" s="47">
        <v>27.5</v>
      </c>
      <c r="F57" s="47">
        <v>26.25</v>
      </c>
      <c r="G57" s="47">
        <v>0</v>
      </c>
      <c r="H57" s="47">
        <v>0</v>
      </c>
      <c r="I57" s="47">
        <v>22.5</v>
      </c>
      <c r="J57" s="47">
        <v>0</v>
      </c>
      <c r="K57" s="47">
        <v>0</v>
      </c>
      <c r="L57" s="47">
        <v>0</v>
      </c>
      <c r="M57" s="47">
        <v>22.5</v>
      </c>
      <c r="N57" s="47">
        <v>0</v>
      </c>
      <c r="O57" s="47">
        <v>35.75</v>
      </c>
      <c r="P57" s="47">
        <v>38.75</v>
      </c>
      <c r="Q57" s="47">
        <v>35.75</v>
      </c>
      <c r="R57" s="47">
        <v>38.75</v>
      </c>
      <c r="S57" s="47">
        <v>22.5</v>
      </c>
      <c r="T57" s="47">
        <v>0</v>
      </c>
      <c r="U57" s="47">
        <v>0</v>
      </c>
      <c r="V57" s="47">
        <v>0</v>
      </c>
      <c r="W57" s="47">
        <v>22.5</v>
      </c>
      <c r="X57" s="47">
        <v>0</v>
      </c>
      <c r="Y57" s="47">
        <v>0</v>
      </c>
      <c r="Z57" s="47">
        <v>0</v>
      </c>
      <c r="AA57" s="47">
        <v>26.25</v>
      </c>
      <c r="AB57" s="47">
        <v>27.5</v>
      </c>
      <c r="AC57" s="47">
        <v>26.25</v>
      </c>
    </row>
    <row r="58" spans="1:29" s="14" customFormat="1" ht="9" thickBot="1">
      <c r="A58" s="48"/>
      <c r="B58" s="66"/>
      <c r="C58" s="67" t="s">
        <v>10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</row>
    <row r="59" spans="1:29" s="12" customFormat="1" ht="9" thickBot="1">
      <c r="A59" s="28"/>
      <c r="B59" s="63" t="s">
        <v>17</v>
      </c>
      <c r="C59" s="63"/>
      <c r="D59" s="64">
        <f aca="true" t="shared" si="18" ref="D59:AC59">SUM(D46:D58)</f>
        <v>78.75</v>
      </c>
      <c r="E59" s="64">
        <f t="shared" si="18"/>
        <v>82.5</v>
      </c>
      <c r="F59" s="64">
        <f t="shared" si="18"/>
        <v>78.75</v>
      </c>
      <c r="G59" s="64">
        <f t="shared" si="18"/>
        <v>44.166</v>
      </c>
      <c r="H59" s="64">
        <f t="shared" si="18"/>
        <v>44.166</v>
      </c>
      <c r="I59" s="64">
        <f t="shared" si="18"/>
        <v>67.5</v>
      </c>
      <c r="J59" s="64">
        <f t="shared" si="18"/>
        <v>0</v>
      </c>
      <c r="K59" s="64">
        <f t="shared" si="18"/>
        <v>0</v>
      </c>
      <c r="L59" s="64">
        <f t="shared" si="18"/>
        <v>0</v>
      </c>
      <c r="M59" s="64">
        <f t="shared" si="18"/>
        <v>67.5</v>
      </c>
      <c r="N59" s="64"/>
      <c r="O59" s="64">
        <f t="shared" si="18"/>
        <v>107.25</v>
      </c>
      <c r="P59" s="64">
        <f t="shared" si="18"/>
        <v>116.25</v>
      </c>
      <c r="Q59" s="64">
        <f t="shared" si="18"/>
        <v>107.25</v>
      </c>
      <c r="R59" s="64">
        <f t="shared" si="18"/>
        <v>116.25</v>
      </c>
      <c r="S59" s="64">
        <f t="shared" si="18"/>
        <v>67.5</v>
      </c>
      <c r="T59" s="64">
        <f t="shared" si="18"/>
        <v>0</v>
      </c>
      <c r="U59" s="64">
        <f t="shared" si="18"/>
        <v>0</v>
      </c>
      <c r="V59" s="64">
        <f t="shared" si="18"/>
        <v>0</v>
      </c>
      <c r="W59" s="64">
        <f t="shared" si="18"/>
        <v>67.5</v>
      </c>
      <c r="X59" s="64"/>
      <c r="Y59" s="64">
        <f t="shared" si="18"/>
        <v>44.166</v>
      </c>
      <c r="Z59" s="64">
        <f t="shared" si="18"/>
        <v>44.166</v>
      </c>
      <c r="AA59" s="64">
        <f t="shared" si="18"/>
        <v>78.75</v>
      </c>
      <c r="AB59" s="64">
        <f t="shared" si="18"/>
        <v>82.5</v>
      </c>
      <c r="AC59" s="64">
        <f t="shared" si="18"/>
        <v>78.75</v>
      </c>
    </row>
    <row r="60" spans="1:29" s="12" customFormat="1" ht="8.25">
      <c r="A60" s="28"/>
      <c r="B60" s="69" t="s">
        <v>18</v>
      </c>
      <c r="C60" s="70">
        <v>2</v>
      </c>
      <c r="D60" s="71">
        <v>125</v>
      </c>
      <c r="E60" s="71">
        <v>125</v>
      </c>
      <c r="F60" s="71">
        <v>125</v>
      </c>
      <c r="G60" s="71">
        <v>125</v>
      </c>
      <c r="H60" s="71">
        <v>80</v>
      </c>
      <c r="I60" s="71">
        <v>125</v>
      </c>
      <c r="J60" s="71">
        <v>125</v>
      </c>
      <c r="K60" s="71">
        <v>125</v>
      </c>
      <c r="L60" s="71">
        <v>125</v>
      </c>
      <c r="M60" s="71">
        <v>80</v>
      </c>
      <c r="N60" s="71"/>
      <c r="O60" s="71">
        <v>125</v>
      </c>
      <c r="P60" s="71">
        <v>80</v>
      </c>
      <c r="Q60" s="71">
        <v>80</v>
      </c>
      <c r="R60" s="71">
        <v>80</v>
      </c>
      <c r="S60" s="71">
        <v>80</v>
      </c>
      <c r="T60" s="71">
        <v>80</v>
      </c>
      <c r="U60" s="71">
        <v>80</v>
      </c>
      <c r="V60" s="71">
        <v>80</v>
      </c>
      <c r="W60" s="71">
        <v>80</v>
      </c>
      <c r="X60" s="71"/>
      <c r="Y60" s="71">
        <v>80</v>
      </c>
      <c r="Z60" s="71">
        <v>80</v>
      </c>
      <c r="AA60" s="71">
        <v>80</v>
      </c>
      <c r="AB60" s="71">
        <v>80</v>
      </c>
      <c r="AC60" s="71">
        <v>80</v>
      </c>
    </row>
    <row r="61" spans="1:29" s="12" customFormat="1" ht="8.25">
      <c r="A61" s="28"/>
      <c r="B61" s="72" t="s">
        <v>7</v>
      </c>
      <c r="C61" s="73">
        <v>3</v>
      </c>
      <c r="D61" s="74">
        <v>80</v>
      </c>
      <c r="E61" s="74">
        <v>80</v>
      </c>
      <c r="F61" s="74">
        <v>80</v>
      </c>
      <c r="G61" s="74">
        <v>80</v>
      </c>
      <c r="H61" s="74">
        <v>80</v>
      </c>
      <c r="I61" s="74">
        <v>80</v>
      </c>
      <c r="J61" s="74">
        <v>80</v>
      </c>
      <c r="K61" s="74">
        <v>80</v>
      </c>
      <c r="L61" s="74">
        <v>80</v>
      </c>
      <c r="M61" s="74">
        <v>80</v>
      </c>
      <c r="N61" s="74"/>
      <c r="O61" s="74">
        <v>80</v>
      </c>
      <c r="P61" s="74">
        <v>80</v>
      </c>
      <c r="Q61" s="74">
        <v>80</v>
      </c>
      <c r="R61" s="74">
        <v>80</v>
      </c>
      <c r="S61" s="74">
        <v>80</v>
      </c>
      <c r="T61" s="74">
        <v>80</v>
      </c>
      <c r="U61" s="74">
        <v>80</v>
      </c>
      <c r="V61" s="74">
        <v>80</v>
      </c>
      <c r="W61" s="74">
        <v>80</v>
      </c>
      <c r="X61" s="74"/>
      <c r="Y61" s="74">
        <v>80</v>
      </c>
      <c r="Z61" s="74">
        <v>80</v>
      </c>
      <c r="AA61" s="74">
        <v>80</v>
      </c>
      <c r="AB61" s="74">
        <v>80</v>
      </c>
      <c r="AC61" s="74">
        <v>80</v>
      </c>
    </row>
    <row r="62" spans="1:29" s="12" customFormat="1" ht="8.25">
      <c r="A62" s="28"/>
      <c r="B62" s="72" t="s">
        <v>4</v>
      </c>
      <c r="C62" s="75">
        <v>4</v>
      </c>
      <c r="D62" s="76">
        <v>80</v>
      </c>
      <c r="E62" s="76">
        <v>80</v>
      </c>
      <c r="F62" s="76">
        <v>80</v>
      </c>
      <c r="G62" s="76">
        <v>80</v>
      </c>
      <c r="H62" s="76">
        <v>80</v>
      </c>
      <c r="I62" s="76">
        <v>80</v>
      </c>
      <c r="J62" s="76">
        <v>80</v>
      </c>
      <c r="K62" s="76">
        <v>80</v>
      </c>
      <c r="L62" s="76">
        <v>80</v>
      </c>
      <c r="M62" s="76">
        <v>80</v>
      </c>
      <c r="N62" s="76"/>
      <c r="O62" s="76">
        <v>80</v>
      </c>
      <c r="P62" s="76">
        <v>80</v>
      </c>
      <c r="Q62" s="76">
        <v>80</v>
      </c>
      <c r="R62" s="76">
        <v>80</v>
      </c>
      <c r="S62" s="76">
        <v>80</v>
      </c>
      <c r="T62" s="76">
        <v>80</v>
      </c>
      <c r="U62" s="76">
        <v>80</v>
      </c>
      <c r="V62" s="76">
        <v>80</v>
      </c>
      <c r="W62" s="76">
        <v>80</v>
      </c>
      <c r="X62" s="76"/>
      <c r="Y62" s="76">
        <v>80</v>
      </c>
      <c r="Z62" s="76">
        <v>80</v>
      </c>
      <c r="AA62" s="76">
        <v>80</v>
      </c>
      <c r="AB62" s="76">
        <v>80</v>
      </c>
      <c r="AC62" s="76">
        <v>80</v>
      </c>
    </row>
    <row r="63" spans="1:29" s="12" customFormat="1" ht="8.25">
      <c r="A63" s="28"/>
      <c r="B63" s="72"/>
      <c r="C63" s="73">
        <v>5</v>
      </c>
      <c r="D63" s="74">
        <v>80</v>
      </c>
      <c r="E63" s="74">
        <v>80</v>
      </c>
      <c r="F63" s="74">
        <v>80</v>
      </c>
      <c r="G63" s="74">
        <v>80</v>
      </c>
      <c r="H63" s="74">
        <v>80</v>
      </c>
      <c r="I63" s="74">
        <v>80</v>
      </c>
      <c r="J63" s="74">
        <v>80</v>
      </c>
      <c r="K63" s="74">
        <v>80</v>
      </c>
      <c r="L63" s="74">
        <v>80</v>
      </c>
      <c r="M63" s="74">
        <v>80</v>
      </c>
      <c r="N63" s="74"/>
      <c r="O63" s="74">
        <v>80</v>
      </c>
      <c r="P63" s="74">
        <v>80</v>
      </c>
      <c r="Q63" s="74">
        <v>80</v>
      </c>
      <c r="R63" s="74">
        <v>80</v>
      </c>
      <c r="S63" s="74">
        <v>80</v>
      </c>
      <c r="T63" s="74">
        <v>80</v>
      </c>
      <c r="U63" s="74">
        <v>80</v>
      </c>
      <c r="V63" s="74">
        <v>80</v>
      </c>
      <c r="W63" s="74">
        <v>80</v>
      </c>
      <c r="X63" s="74"/>
      <c r="Y63" s="74">
        <v>80</v>
      </c>
      <c r="Z63" s="74">
        <v>80</v>
      </c>
      <c r="AA63" s="74">
        <v>80</v>
      </c>
      <c r="AB63" s="74">
        <v>80</v>
      </c>
      <c r="AC63" s="74">
        <v>80</v>
      </c>
    </row>
    <row r="64" spans="1:29" s="12" customFormat="1" ht="8.25">
      <c r="A64" s="28"/>
      <c r="B64" s="72"/>
      <c r="C64" s="75">
        <v>6</v>
      </c>
      <c r="D64" s="76">
        <v>80</v>
      </c>
      <c r="E64" s="76">
        <v>80</v>
      </c>
      <c r="F64" s="76">
        <v>80</v>
      </c>
      <c r="G64" s="76">
        <v>80</v>
      </c>
      <c r="H64" s="76">
        <v>80</v>
      </c>
      <c r="I64" s="76">
        <v>80</v>
      </c>
      <c r="J64" s="76">
        <v>80</v>
      </c>
      <c r="K64" s="76">
        <v>80</v>
      </c>
      <c r="L64" s="76">
        <v>80</v>
      </c>
      <c r="M64" s="76">
        <v>80</v>
      </c>
      <c r="N64" s="76"/>
      <c r="O64" s="76">
        <v>80</v>
      </c>
      <c r="P64" s="76">
        <v>80</v>
      </c>
      <c r="Q64" s="76">
        <v>80</v>
      </c>
      <c r="R64" s="76">
        <v>80</v>
      </c>
      <c r="S64" s="76">
        <v>80</v>
      </c>
      <c r="T64" s="76">
        <v>80</v>
      </c>
      <c r="U64" s="76">
        <v>80</v>
      </c>
      <c r="V64" s="76">
        <v>80</v>
      </c>
      <c r="W64" s="76">
        <v>80</v>
      </c>
      <c r="X64" s="76"/>
      <c r="Y64" s="76">
        <v>80</v>
      </c>
      <c r="Z64" s="76">
        <v>80</v>
      </c>
      <c r="AA64" s="76">
        <v>80</v>
      </c>
      <c r="AB64" s="76">
        <v>80</v>
      </c>
      <c r="AC64" s="76">
        <v>80</v>
      </c>
    </row>
    <row r="65" spans="1:29" s="12" customFormat="1" ht="8.25">
      <c r="A65" s="28"/>
      <c r="B65" s="72"/>
      <c r="C65" s="73">
        <v>7</v>
      </c>
      <c r="D65" s="74">
        <v>80</v>
      </c>
      <c r="E65" s="74">
        <v>80</v>
      </c>
      <c r="F65" s="74">
        <v>80</v>
      </c>
      <c r="G65" s="74">
        <v>80</v>
      </c>
      <c r="H65" s="74">
        <v>80</v>
      </c>
      <c r="I65" s="74">
        <v>80</v>
      </c>
      <c r="J65" s="74">
        <v>80</v>
      </c>
      <c r="K65" s="74">
        <v>80</v>
      </c>
      <c r="L65" s="74">
        <v>80</v>
      </c>
      <c r="M65" s="74">
        <v>80</v>
      </c>
      <c r="N65" s="74"/>
      <c r="O65" s="74">
        <v>80</v>
      </c>
      <c r="P65" s="74">
        <v>80</v>
      </c>
      <c r="Q65" s="74">
        <v>80</v>
      </c>
      <c r="R65" s="74">
        <v>80</v>
      </c>
      <c r="S65" s="74">
        <v>80</v>
      </c>
      <c r="T65" s="74">
        <v>80</v>
      </c>
      <c r="U65" s="74">
        <v>80</v>
      </c>
      <c r="V65" s="74">
        <v>80</v>
      </c>
      <c r="W65" s="74">
        <v>80</v>
      </c>
      <c r="X65" s="74"/>
      <c r="Y65" s="74">
        <v>80</v>
      </c>
      <c r="Z65" s="74">
        <v>80</v>
      </c>
      <c r="AA65" s="74">
        <v>80</v>
      </c>
      <c r="AB65" s="74">
        <v>80</v>
      </c>
      <c r="AC65" s="74">
        <v>80</v>
      </c>
    </row>
    <row r="66" spans="1:29" s="12" customFormat="1" ht="8.25">
      <c r="A66" s="28"/>
      <c r="B66" s="72"/>
      <c r="C66" s="75">
        <v>8</v>
      </c>
      <c r="D66" s="76">
        <v>80</v>
      </c>
      <c r="E66" s="76">
        <v>80</v>
      </c>
      <c r="F66" s="76">
        <v>80</v>
      </c>
      <c r="G66" s="76">
        <v>80</v>
      </c>
      <c r="H66" s="76">
        <v>80</v>
      </c>
      <c r="I66" s="76">
        <v>80</v>
      </c>
      <c r="J66" s="76">
        <v>80</v>
      </c>
      <c r="K66" s="76">
        <v>80</v>
      </c>
      <c r="L66" s="76">
        <v>80</v>
      </c>
      <c r="M66" s="76">
        <v>80</v>
      </c>
      <c r="N66" s="76"/>
      <c r="O66" s="76">
        <v>80</v>
      </c>
      <c r="P66" s="76">
        <v>80</v>
      </c>
      <c r="Q66" s="76">
        <v>80</v>
      </c>
      <c r="R66" s="76">
        <v>80</v>
      </c>
      <c r="S66" s="76">
        <v>80</v>
      </c>
      <c r="T66" s="76">
        <v>80</v>
      </c>
      <c r="U66" s="76">
        <v>80</v>
      </c>
      <c r="V66" s="76">
        <v>80</v>
      </c>
      <c r="W66" s="76">
        <v>80</v>
      </c>
      <c r="X66" s="76"/>
      <c r="Y66" s="76">
        <v>80</v>
      </c>
      <c r="Z66" s="76">
        <v>80</v>
      </c>
      <c r="AA66" s="76">
        <v>80</v>
      </c>
      <c r="AB66" s="76">
        <v>80</v>
      </c>
      <c r="AC66" s="76">
        <v>80</v>
      </c>
    </row>
    <row r="67" spans="1:29" s="12" customFormat="1" ht="8.25">
      <c r="A67" s="28"/>
      <c r="B67" s="72"/>
      <c r="C67" s="73">
        <v>9</v>
      </c>
      <c r="D67" s="74">
        <v>115</v>
      </c>
      <c r="E67" s="74">
        <v>115</v>
      </c>
      <c r="F67" s="74">
        <v>115</v>
      </c>
      <c r="G67" s="74">
        <v>115</v>
      </c>
      <c r="H67" s="74">
        <v>115</v>
      </c>
      <c r="I67" s="74">
        <v>115</v>
      </c>
      <c r="J67" s="74">
        <v>115</v>
      </c>
      <c r="K67" s="74">
        <v>115</v>
      </c>
      <c r="L67" s="74">
        <v>115</v>
      </c>
      <c r="M67" s="74">
        <v>115</v>
      </c>
      <c r="N67" s="74"/>
      <c r="O67" s="74">
        <v>115</v>
      </c>
      <c r="P67" s="74">
        <v>115</v>
      </c>
      <c r="Q67" s="74">
        <v>115</v>
      </c>
      <c r="R67" s="74">
        <v>115</v>
      </c>
      <c r="S67" s="74">
        <v>115</v>
      </c>
      <c r="T67" s="74">
        <v>115</v>
      </c>
      <c r="U67" s="74">
        <v>115</v>
      </c>
      <c r="V67" s="74">
        <v>115</v>
      </c>
      <c r="W67" s="74">
        <v>115</v>
      </c>
      <c r="X67" s="74"/>
      <c r="Y67" s="74">
        <v>115</v>
      </c>
      <c r="Z67" s="74">
        <v>115</v>
      </c>
      <c r="AA67" s="74">
        <v>115</v>
      </c>
      <c r="AB67" s="74">
        <v>115</v>
      </c>
      <c r="AC67" s="74">
        <v>115</v>
      </c>
    </row>
    <row r="68" spans="1:29" s="12" customFormat="1" ht="8.25">
      <c r="A68" s="28"/>
      <c r="B68" s="72"/>
      <c r="C68" s="75">
        <v>10</v>
      </c>
      <c r="D68" s="76">
        <v>115</v>
      </c>
      <c r="E68" s="76">
        <v>115</v>
      </c>
      <c r="F68" s="76">
        <v>115</v>
      </c>
      <c r="G68" s="76">
        <v>115</v>
      </c>
      <c r="H68" s="76">
        <v>115</v>
      </c>
      <c r="I68" s="76">
        <v>115</v>
      </c>
      <c r="J68" s="76">
        <v>115</v>
      </c>
      <c r="K68" s="76">
        <v>115</v>
      </c>
      <c r="L68" s="76">
        <v>115</v>
      </c>
      <c r="M68" s="76">
        <v>115</v>
      </c>
      <c r="N68" s="76"/>
      <c r="O68" s="76">
        <v>115</v>
      </c>
      <c r="P68" s="76">
        <v>115</v>
      </c>
      <c r="Q68" s="76">
        <v>115</v>
      </c>
      <c r="R68" s="76">
        <v>115</v>
      </c>
      <c r="S68" s="76">
        <v>115</v>
      </c>
      <c r="T68" s="76">
        <v>115</v>
      </c>
      <c r="U68" s="76">
        <v>115</v>
      </c>
      <c r="V68" s="76">
        <v>115</v>
      </c>
      <c r="W68" s="76">
        <v>115</v>
      </c>
      <c r="X68" s="76"/>
      <c r="Y68" s="76">
        <v>115</v>
      </c>
      <c r="Z68" s="76">
        <v>115</v>
      </c>
      <c r="AA68" s="76">
        <v>115</v>
      </c>
      <c r="AB68" s="76">
        <v>115</v>
      </c>
      <c r="AC68" s="76">
        <v>115</v>
      </c>
    </row>
    <row r="69" spans="1:29" s="12" customFormat="1" ht="8.25">
      <c r="A69" s="28"/>
      <c r="B69" s="72"/>
      <c r="C69" s="77">
        <v>11</v>
      </c>
      <c r="D69" s="78">
        <v>115</v>
      </c>
      <c r="E69" s="78">
        <v>115</v>
      </c>
      <c r="F69" s="78">
        <v>115</v>
      </c>
      <c r="G69" s="78">
        <v>115</v>
      </c>
      <c r="H69" s="78">
        <v>115</v>
      </c>
      <c r="I69" s="78">
        <v>115</v>
      </c>
      <c r="J69" s="78">
        <v>115</v>
      </c>
      <c r="K69" s="78">
        <v>115</v>
      </c>
      <c r="L69" s="78">
        <v>115</v>
      </c>
      <c r="M69" s="78">
        <v>115</v>
      </c>
      <c r="N69" s="78"/>
      <c r="O69" s="78">
        <v>115</v>
      </c>
      <c r="P69" s="78">
        <v>115</v>
      </c>
      <c r="Q69" s="78">
        <v>115</v>
      </c>
      <c r="R69" s="78">
        <v>115</v>
      </c>
      <c r="S69" s="78">
        <v>115</v>
      </c>
      <c r="T69" s="78">
        <v>115</v>
      </c>
      <c r="U69" s="78">
        <v>115</v>
      </c>
      <c r="V69" s="78">
        <v>115</v>
      </c>
      <c r="W69" s="78">
        <v>115</v>
      </c>
      <c r="X69" s="78"/>
      <c r="Y69" s="78">
        <v>115</v>
      </c>
      <c r="Z69" s="78">
        <v>115</v>
      </c>
      <c r="AA69" s="78">
        <v>115</v>
      </c>
      <c r="AB69" s="78">
        <v>115</v>
      </c>
      <c r="AC69" s="78">
        <v>115</v>
      </c>
    </row>
    <row r="70" spans="1:29" s="12" customFormat="1" ht="8.25">
      <c r="A70" s="28"/>
      <c r="B70" s="72"/>
      <c r="C70" s="75">
        <v>12</v>
      </c>
      <c r="D70" s="76">
        <v>115</v>
      </c>
      <c r="E70" s="76">
        <v>115</v>
      </c>
      <c r="F70" s="76">
        <v>115</v>
      </c>
      <c r="G70" s="76">
        <v>100</v>
      </c>
      <c r="H70" s="76">
        <v>100</v>
      </c>
      <c r="I70" s="76">
        <v>115</v>
      </c>
      <c r="J70" s="76">
        <v>115</v>
      </c>
      <c r="K70" s="76">
        <v>115</v>
      </c>
      <c r="L70" s="76">
        <v>115</v>
      </c>
      <c r="M70" s="76">
        <v>115</v>
      </c>
      <c r="N70" s="76"/>
      <c r="O70" s="76">
        <v>115</v>
      </c>
      <c r="P70" s="76">
        <v>115</v>
      </c>
      <c r="Q70" s="76">
        <v>115</v>
      </c>
      <c r="R70" s="76">
        <v>115</v>
      </c>
      <c r="S70" s="76">
        <v>115</v>
      </c>
      <c r="T70" s="76">
        <v>115</v>
      </c>
      <c r="U70" s="76">
        <v>115</v>
      </c>
      <c r="V70" s="76">
        <v>115</v>
      </c>
      <c r="W70" s="76">
        <v>115</v>
      </c>
      <c r="X70" s="76"/>
      <c r="Y70" s="76">
        <v>100</v>
      </c>
      <c r="Z70" s="76">
        <v>100</v>
      </c>
      <c r="AA70" s="76">
        <v>115</v>
      </c>
      <c r="AB70" s="76">
        <v>115</v>
      </c>
      <c r="AC70" s="76">
        <v>115</v>
      </c>
    </row>
    <row r="71" spans="1:29" s="12" customFormat="1" ht="8.25">
      <c r="A71" s="28"/>
      <c r="B71" s="72"/>
      <c r="C71" s="77" t="s">
        <v>9</v>
      </c>
      <c r="D71" s="78">
        <v>20</v>
      </c>
      <c r="E71" s="78">
        <v>20</v>
      </c>
      <c r="F71" s="78">
        <v>20</v>
      </c>
      <c r="G71" s="78">
        <v>20</v>
      </c>
      <c r="H71" s="78">
        <v>20</v>
      </c>
      <c r="I71" s="78">
        <v>20</v>
      </c>
      <c r="J71" s="78">
        <v>20</v>
      </c>
      <c r="K71" s="78">
        <v>20</v>
      </c>
      <c r="L71" s="78">
        <v>20</v>
      </c>
      <c r="M71" s="78">
        <v>20</v>
      </c>
      <c r="N71" s="78"/>
      <c r="O71" s="78">
        <v>20</v>
      </c>
      <c r="P71" s="78">
        <v>20</v>
      </c>
      <c r="Q71" s="78">
        <v>20</v>
      </c>
      <c r="R71" s="78">
        <v>20</v>
      </c>
      <c r="S71" s="78">
        <v>20</v>
      </c>
      <c r="T71" s="78">
        <v>20</v>
      </c>
      <c r="U71" s="78">
        <v>20</v>
      </c>
      <c r="V71" s="78">
        <v>20</v>
      </c>
      <c r="W71" s="78">
        <v>20</v>
      </c>
      <c r="X71" s="78"/>
      <c r="Y71" s="78">
        <v>20</v>
      </c>
      <c r="Z71" s="78">
        <v>20</v>
      </c>
      <c r="AA71" s="78">
        <v>20</v>
      </c>
      <c r="AB71" s="78">
        <v>20</v>
      </c>
      <c r="AC71" s="78">
        <v>20</v>
      </c>
    </row>
    <row r="72" spans="1:29" s="12" customFormat="1" ht="9" thickBot="1">
      <c r="A72" s="28"/>
      <c r="B72" s="58"/>
      <c r="C72" s="59" t="s">
        <v>10</v>
      </c>
      <c r="D72" s="60">
        <v>20</v>
      </c>
      <c r="E72" s="60">
        <v>20</v>
      </c>
      <c r="F72" s="60">
        <v>20</v>
      </c>
      <c r="G72" s="60">
        <v>20</v>
      </c>
      <c r="H72" s="60">
        <v>20</v>
      </c>
      <c r="I72" s="60">
        <v>20</v>
      </c>
      <c r="J72" s="60">
        <v>20</v>
      </c>
      <c r="K72" s="60">
        <v>20</v>
      </c>
      <c r="L72" s="60">
        <v>20</v>
      </c>
      <c r="M72" s="60">
        <v>20</v>
      </c>
      <c r="N72" s="60"/>
      <c r="O72" s="60">
        <v>20</v>
      </c>
      <c r="P72" s="60">
        <v>20</v>
      </c>
      <c r="Q72" s="60">
        <v>20</v>
      </c>
      <c r="R72" s="60">
        <v>20</v>
      </c>
      <c r="S72" s="60">
        <v>20</v>
      </c>
      <c r="T72" s="60">
        <v>20</v>
      </c>
      <c r="U72" s="60">
        <v>20</v>
      </c>
      <c r="V72" s="60">
        <v>20</v>
      </c>
      <c r="W72" s="60">
        <v>20</v>
      </c>
      <c r="X72" s="60"/>
      <c r="Y72" s="60">
        <v>20</v>
      </c>
      <c r="Z72" s="60">
        <v>20</v>
      </c>
      <c r="AA72" s="60">
        <v>20</v>
      </c>
      <c r="AB72" s="60">
        <v>20</v>
      </c>
      <c r="AC72" s="60">
        <v>20</v>
      </c>
    </row>
    <row r="73" spans="1:29" s="12" customFormat="1" ht="8.25">
      <c r="A73" s="28"/>
      <c r="B73" s="69" t="s">
        <v>3</v>
      </c>
      <c r="C73" s="79">
        <v>2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</row>
    <row r="74" spans="1:29" s="12" customFormat="1" ht="8.25">
      <c r="A74" s="28"/>
      <c r="B74" s="72" t="s">
        <v>39</v>
      </c>
      <c r="C74" s="75">
        <v>3</v>
      </c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</row>
    <row r="75" spans="1:29" s="12" customFormat="1" ht="8.25">
      <c r="A75" s="28"/>
      <c r="B75" s="72" t="s">
        <v>7</v>
      </c>
      <c r="C75" s="73">
        <v>4</v>
      </c>
      <c r="D75" s="74"/>
      <c r="E75" s="74"/>
      <c r="F75" s="74"/>
      <c r="G75" s="74"/>
      <c r="H75" s="74"/>
      <c r="I75" s="74"/>
      <c r="J75" s="74"/>
      <c r="K75" s="74"/>
      <c r="L75" s="74"/>
      <c r="M75" s="76"/>
      <c r="N75" s="76"/>
      <c r="O75" s="76"/>
      <c r="P75" s="76"/>
      <c r="Q75" s="76"/>
      <c r="R75" s="76"/>
      <c r="S75" s="74"/>
      <c r="T75" s="74"/>
      <c r="U75" s="74"/>
      <c r="V75" s="74"/>
      <c r="W75" s="76"/>
      <c r="X75" s="76"/>
      <c r="Y75" s="74"/>
      <c r="Z75" s="74"/>
      <c r="AA75" s="74"/>
      <c r="AB75" s="74"/>
      <c r="AC75" s="74"/>
    </row>
    <row r="76" spans="1:29" s="12" customFormat="1" ht="8.25">
      <c r="A76" s="28"/>
      <c r="B76" s="72" t="s">
        <v>32</v>
      </c>
      <c r="C76" s="75">
        <v>5</v>
      </c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</row>
    <row r="77" spans="1:29" s="12" customFormat="1" ht="8.25">
      <c r="A77" s="28"/>
      <c r="B77" s="72"/>
      <c r="C77" s="73">
        <v>6</v>
      </c>
      <c r="D77" s="74"/>
      <c r="E77" s="74"/>
      <c r="F77" s="74"/>
      <c r="G77" s="74"/>
      <c r="H77" s="74"/>
      <c r="I77" s="74"/>
      <c r="J77" s="74"/>
      <c r="K77" s="74"/>
      <c r="L77" s="74"/>
      <c r="M77" s="76"/>
      <c r="N77" s="76"/>
      <c r="O77" s="76"/>
      <c r="P77" s="76"/>
      <c r="Q77" s="76"/>
      <c r="R77" s="76"/>
      <c r="S77" s="74"/>
      <c r="T77" s="74"/>
      <c r="U77" s="74"/>
      <c r="V77" s="74"/>
      <c r="W77" s="76"/>
      <c r="X77" s="76"/>
      <c r="Y77" s="74"/>
      <c r="Z77" s="74"/>
      <c r="AA77" s="74"/>
      <c r="AB77" s="74"/>
      <c r="AC77" s="74"/>
    </row>
    <row r="78" spans="1:29" s="12" customFormat="1" ht="8.25">
      <c r="A78" s="28"/>
      <c r="B78" s="72"/>
      <c r="C78" s="75">
        <v>7</v>
      </c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</row>
    <row r="79" spans="1:29" s="12" customFormat="1" ht="8.25">
      <c r="A79" s="28"/>
      <c r="B79" s="72"/>
      <c r="C79" s="73">
        <v>8</v>
      </c>
      <c r="D79" s="74"/>
      <c r="E79" s="74"/>
      <c r="F79" s="74"/>
      <c r="G79" s="74"/>
      <c r="H79" s="74"/>
      <c r="I79" s="74"/>
      <c r="J79" s="74"/>
      <c r="K79" s="74"/>
      <c r="L79" s="74"/>
      <c r="M79" s="76"/>
      <c r="N79" s="76"/>
      <c r="O79" s="76"/>
      <c r="P79" s="76"/>
      <c r="Q79" s="76"/>
      <c r="R79" s="76"/>
      <c r="S79" s="74"/>
      <c r="T79" s="74"/>
      <c r="U79" s="74"/>
      <c r="V79" s="74"/>
      <c r="W79" s="76"/>
      <c r="X79" s="76"/>
      <c r="Y79" s="74"/>
      <c r="Z79" s="74"/>
      <c r="AA79" s="74"/>
      <c r="AB79" s="74"/>
      <c r="AC79" s="74"/>
    </row>
    <row r="80" spans="1:29" s="12" customFormat="1" ht="8.25">
      <c r="A80" s="28"/>
      <c r="B80" s="72"/>
      <c r="C80" s="75">
        <v>9</v>
      </c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</row>
    <row r="81" spans="1:29" s="12" customFormat="1" ht="8.25">
      <c r="A81" s="28"/>
      <c r="B81" s="72"/>
      <c r="C81" s="73">
        <v>10</v>
      </c>
      <c r="D81" s="74"/>
      <c r="E81" s="74"/>
      <c r="F81" s="74"/>
      <c r="G81" s="74"/>
      <c r="H81" s="74"/>
      <c r="I81" s="74"/>
      <c r="J81" s="74"/>
      <c r="K81" s="74"/>
      <c r="L81" s="74"/>
      <c r="M81" s="76"/>
      <c r="N81" s="74"/>
      <c r="O81" s="76"/>
      <c r="P81" s="76"/>
      <c r="Q81" s="76"/>
      <c r="R81" s="76"/>
      <c r="S81" s="74"/>
      <c r="T81" s="74"/>
      <c r="U81" s="74"/>
      <c r="V81" s="74"/>
      <c r="W81" s="76"/>
      <c r="X81" s="74"/>
      <c r="Y81" s="74"/>
      <c r="Z81" s="74"/>
      <c r="AA81" s="74"/>
      <c r="AB81" s="74"/>
      <c r="AC81" s="74"/>
    </row>
    <row r="82" spans="1:29" s="12" customFormat="1" ht="8.25">
      <c r="A82" s="28"/>
      <c r="B82" s="72"/>
      <c r="C82" s="75">
        <v>11</v>
      </c>
      <c r="D82" s="76">
        <v>1067</v>
      </c>
      <c r="E82" s="76">
        <v>1073</v>
      </c>
      <c r="F82" s="76">
        <v>1067</v>
      </c>
      <c r="G82" s="76">
        <v>538</v>
      </c>
      <c r="H82" s="76">
        <v>538</v>
      </c>
      <c r="I82" s="76">
        <v>1285</v>
      </c>
      <c r="J82" s="76">
        <v>2522</v>
      </c>
      <c r="K82" s="76">
        <v>2613</v>
      </c>
      <c r="L82" s="76">
        <v>2522</v>
      </c>
      <c r="M82" s="76">
        <v>1285</v>
      </c>
      <c r="N82" s="76"/>
      <c r="O82" s="76">
        <v>2995</v>
      </c>
      <c r="P82" s="76">
        <v>3224</v>
      </c>
      <c r="Q82" s="76">
        <v>2995</v>
      </c>
      <c r="R82" s="76">
        <v>3224</v>
      </c>
      <c r="S82" s="76">
        <v>1285</v>
      </c>
      <c r="T82" s="76">
        <v>2522</v>
      </c>
      <c r="U82" s="76">
        <v>2613</v>
      </c>
      <c r="V82" s="76">
        <v>2522</v>
      </c>
      <c r="W82" s="76">
        <v>1285</v>
      </c>
      <c r="X82" s="76"/>
      <c r="Y82" s="76">
        <v>538</v>
      </c>
      <c r="Z82" s="76">
        <v>538</v>
      </c>
      <c r="AA82" s="76">
        <v>1067</v>
      </c>
      <c r="AB82" s="76">
        <v>1073</v>
      </c>
      <c r="AC82" s="76">
        <v>1067</v>
      </c>
    </row>
    <row r="83" spans="1:29" s="12" customFormat="1" ht="8.25">
      <c r="A83" s="28"/>
      <c r="B83" s="72"/>
      <c r="C83" s="75">
        <v>12</v>
      </c>
      <c r="D83" s="76">
        <v>1047</v>
      </c>
      <c r="E83" s="76">
        <v>1073</v>
      </c>
      <c r="F83" s="76">
        <v>1047</v>
      </c>
      <c r="G83" s="76">
        <v>538</v>
      </c>
      <c r="H83" s="76">
        <v>538</v>
      </c>
      <c r="I83" s="76">
        <v>1285</v>
      </c>
      <c r="J83" s="76">
        <v>2502</v>
      </c>
      <c r="K83" s="76">
        <v>2613</v>
      </c>
      <c r="L83" s="76">
        <v>2502</v>
      </c>
      <c r="M83" s="76">
        <v>1285</v>
      </c>
      <c r="N83" s="76"/>
      <c r="O83" s="76">
        <v>2995</v>
      </c>
      <c r="P83" s="76">
        <v>3224</v>
      </c>
      <c r="Q83" s="76">
        <v>2995</v>
      </c>
      <c r="R83" s="76">
        <v>3224</v>
      </c>
      <c r="S83" s="76">
        <v>1285</v>
      </c>
      <c r="T83" s="76">
        <v>2502</v>
      </c>
      <c r="U83" s="76">
        <v>2613</v>
      </c>
      <c r="V83" s="76">
        <v>2502</v>
      </c>
      <c r="W83" s="76">
        <v>1285</v>
      </c>
      <c r="X83" s="76"/>
      <c r="Y83" s="76">
        <v>538</v>
      </c>
      <c r="Z83" s="76">
        <v>538</v>
      </c>
      <c r="AA83" s="76">
        <v>1047</v>
      </c>
      <c r="AB83" s="76">
        <v>1073</v>
      </c>
      <c r="AC83" s="76">
        <v>1047</v>
      </c>
    </row>
    <row r="84" spans="1:29" s="12" customFormat="1" ht="8.25">
      <c r="A84" s="28"/>
      <c r="B84" s="72"/>
      <c r="C84" s="75" t="s">
        <v>9</v>
      </c>
      <c r="D84" s="76">
        <v>2000</v>
      </c>
      <c r="E84" s="76">
        <v>2000</v>
      </c>
      <c r="F84" s="76">
        <v>2000</v>
      </c>
      <c r="G84" s="76">
        <v>0</v>
      </c>
      <c r="H84" s="76">
        <v>0</v>
      </c>
      <c r="I84" s="76">
        <v>1500</v>
      </c>
      <c r="J84" s="76">
        <v>3000</v>
      </c>
      <c r="K84" s="76">
        <v>3000</v>
      </c>
      <c r="L84" s="76">
        <v>3000</v>
      </c>
      <c r="M84" s="76">
        <v>1500</v>
      </c>
      <c r="N84" s="76"/>
      <c r="O84" s="76">
        <v>3500</v>
      </c>
      <c r="P84" s="76">
        <v>3700</v>
      </c>
      <c r="Q84" s="76">
        <v>3500</v>
      </c>
      <c r="R84" s="76">
        <v>3700</v>
      </c>
      <c r="S84" s="76">
        <v>1500</v>
      </c>
      <c r="T84" s="76">
        <v>3000</v>
      </c>
      <c r="U84" s="76">
        <v>3000</v>
      </c>
      <c r="V84" s="76">
        <v>3000</v>
      </c>
      <c r="W84" s="76">
        <v>1500</v>
      </c>
      <c r="X84" s="76"/>
      <c r="Y84" s="76">
        <v>0</v>
      </c>
      <c r="Z84" s="76">
        <v>0</v>
      </c>
      <c r="AA84" s="76">
        <v>2000</v>
      </c>
      <c r="AB84" s="76">
        <v>2000</v>
      </c>
      <c r="AC84" s="76">
        <v>2000</v>
      </c>
    </row>
    <row r="85" spans="1:29" s="12" customFormat="1" ht="9" thickBot="1">
      <c r="A85" s="28"/>
      <c r="B85" s="58"/>
      <c r="C85" s="59" t="s">
        <v>10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/>
      <c r="O85" s="60">
        <v>0</v>
      </c>
      <c r="P85" s="60">
        <v>0</v>
      </c>
      <c r="Q85" s="60">
        <v>0</v>
      </c>
      <c r="R85" s="60">
        <v>0</v>
      </c>
      <c r="S85" s="60">
        <v>0</v>
      </c>
      <c r="T85" s="60">
        <v>0</v>
      </c>
      <c r="U85" s="60">
        <v>0</v>
      </c>
      <c r="V85" s="60">
        <v>0</v>
      </c>
      <c r="W85" s="60">
        <v>0</v>
      </c>
      <c r="X85" s="60"/>
      <c r="Y85" s="60">
        <v>0</v>
      </c>
      <c r="Z85" s="60">
        <v>0</v>
      </c>
      <c r="AA85" s="60">
        <v>0</v>
      </c>
      <c r="AB85" s="60">
        <v>0</v>
      </c>
      <c r="AC85" s="60">
        <v>0</v>
      </c>
    </row>
    <row r="86" spans="1:29" s="12" customFormat="1" ht="9" thickBot="1">
      <c r="A86" s="28"/>
      <c r="B86" s="61" t="s">
        <v>73</v>
      </c>
      <c r="C86" s="59"/>
      <c r="D86" s="68">
        <f>'FLR 11'!D87</f>
        <v>486.66666666666504</v>
      </c>
      <c r="E86" s="68">
        <f>'FLR 11'!E87</f>
        <v>559.999999999998</v>
      </c>
      <c r="F86" s="68">
        <f>'FLR 11'!F87</f>
        <v>486.66666666666504</v>
      </c>
      <c r="G86" s="68">
        <f>'FLR 11'!G87</f>
        <v>199.9999999999995</v>
      </c>
      <c r="H86" s="68">
        <f>'FLR 11'!H87</f>
        <v>199.9999999999995</v>
      </c>
      <c r="I86" s="68">
        <f>'FLR 11'!I87</f>
        <v>559.999999999998</v>
      </c>
      <c r="J86" s="68">
        <f>'FLR 11'!J87</f>
        <v>699.9999999999975</v>
      </c>
      <c r="K86" s="68">
        <f>'FLR 11'!K87</f>
        <v>699.9999999999975</v>
      </c>
      <c r="L86" s="68">
        <f>'FLR 11'!L87</f>
        <v>699.9999999999975</v>
      </c>
      <c r="M86" s="68">
        <f>'FLR 11'!M87</f>
        <v>559.999999999998</v>
      </c>
      <c r="N86" s="68">
        <f>'FLR 11'!N87</f>
        <v>0</v>
      </c>
      <c r="O86" s="68">
        <f>'FLR 11'!O87</f>
        <v>867.9999999999968</v>
      </c>
      <c r="P86" s="68">
        <f>'FLR 11'!P87</f>
        <v>867.9999999999968</v>
      </c>
      <c r="Q86" s="68">
        <f>'FLR 11'!Q87</f>
        <v>867.9999999999968</v>
      </c>
      <c r="R86" s="68">
        <f>'FLR 11'!R87</f>
        <v>867.9999999999968</v>
      </c>
      <c r="S86" s="68">
        <f>'FLR 11'!S87</f>
        <v>559.999999999998</v>
      </c>
      <c r="T86" s="68">
        <f>'FLR 11'!T87</f>
        <v>699.9999999999975</v>
      </c>
      <c r="U86" s="68">
        <f>'FLR 11'!U87</f>
        <v>699.9999999999975</v>
      </c>
      <c r="V86" s="68">
        <f>'FLR 11'!V87</f>
        <v>699.9999999999975</v>
      </c>
      <c r="W86" s="68">
        <f>'FLR 11'!W87</f>
        <v>559.999999999998</v>
      </c>
      <c r="X86" s="68">
        <f>'FLR 11'!X87</f>
        <v>0</v>
      </c>
      <c r="Y86" s="68">
        <f>'FLR 11'!Y87</f>
        <v>199.9999999999995</v>
      </c>
      <c r="Z86" s="68">
        <f>'FLR 11'!Z87</f>
        <v>199.9999999999995</v>
      </c>
      <c r="AA86" s="68">
        <f>'FLR 11'!AA87</f>
        <v>486.66666666666504</v>
      </c>
      <c r="AB86" s="68">
        <f>'FLR 11'!AB87</f>
        <v>559.999999999998</v>
      </c>
      <c r="AC86" s="68">
        <f>'FLR 11'!AC87</f>
        <v>486.66666666666504</v>
      </c>
    </row>
    <row r="87" spans="1:29" s="14" customFormat="1" ht="9" thickBot="1">
      <c r="A87" s="48"/>
      <c r="B87" s="49" t="s">
        <v>74</v>
      </c>
      <c r="C87" s="67"/>
      <c r="D87" s="68">
        <f aca="true" t="shared" si="19" ref="D87:AC87">D31+D86</f>
        <v>899.9999999999973</v>
      </c>
      <c r="E87" s="68">
        <f t="shared" si="19"/>
        <v>973.3333333333303</v>
      </c>
      <c r="F87" s="68">
        <f t="shared" si="19"/>
        <v>899.9999999999973</v>
      </c>
      <c r="G87" s="68">
        <f t="shared" si="19"/>
        <v>533.333333333332</v>
      </c>
      <c r="H87" s="68">
        <f t="shared" si="19"/>
        <v>533.333333333332</v>
      </c>
      <c r="I87" s="68">
        <f t="shared" si="19"/>
        <v>973.3333333333303</v>
      </c>
      <c r="J87" s="68">
        <f t="shared" si="19"/>
        <v>1233.3333333333294</v>
      </c>
      <c r="K87" s="68">
        <f t="shared" si="19"/>
        <v>1233.3333333333294</v>
      </c>
      <c r="L87" s="68">
        <f t="shared" si="19"/>
        <v>1233.3333333333294</v>
      </c>
      <c r="M87" s="68">
        <f t="shared" si="19"/>
        <v>973.3333333333303</v>
      </c>
      <c r="N87" s="68">
        <f t="shared" si="19"/>
        <v>0</v>
      </c>
      <c r="O87" s="68">
        <f t="shared" si="19"/>
        <v>1467.9999999999955</v>
      </c>
      <c r="P87" s="68">
        <f t="shared" si="19"/>
        <v>1467.9999999999955</v>
      </c>
      <c r="Q87" s="68">
        <f t="shared" si="19"/>
        <v>1467.9999999999955</v>
      </c>
      <c r="R87" s="68">
        <f t="shared" si="19"/>
        <v>1467.9999999999955</v>
      </c>
      <c r="S87" s="68">
        <f t="shared" si="19"/>
        <v>973.3333333333303</v>
      </c>
      <c r="T87" s="68">
        <f t="shared" si="19"/>
        <v>1233.3333333333294</v>
      </c>
      <c r="U87" s="68">
        <f t="shared" si="19"/>
        <v>1233.3333333333294</v>
      </c>
      <c r="V87" s="68">
        <f t="shared" si="19"/>
        <v>1233.3333333333294</v>
      </c>
      <c r="W87" s="68">
        <f t="shared" si="19"/>
        <v>973.3333333333303</v>
      </c>
      <c r="X87" s="68">
        <f t="shared" si="19"/>
        <v>0</v>
      </c>
      <c r="Y87" s="68">
        <f t="shared" si="19"/>
        <v>533.333333333332</v>
      </c>
      <c r="Z87" s="68">
        <f t="shared" si="19"/>
        <v>533.333333333332</v>
      </c>
      <c r="AA87" s="68">
        <f t="shared" si="19"/>
        <v>899.9999999999973</v>
      </c>
      <c r="AB87" s="68">
        <f t="shared" si="19"/>
        <v>973.3333333333303</v>
      </c>
      <c r="AC87" s="68">
        <f t="shared" si="19"/>
        <v>899.9999999999973</v>
      </c>
    </row>
    <row r="88" spans="1:29" s="12" customFormat="1" ht="9" thickBot="1">
      <c r="A88" s="28"/>
      <c r="B88" s="81"/>
      <c r="C88" s="82" t="s">
        <v>0</v>
      </c>
      <c r="D88" s="83" t="s">
        <v>46</v>
      </c>
      <c r="E88" s="84" t="s">
        <v>47</v>
      </c>
      <c r="F88" s="85" t="s">
        <v>48</v>
      </c>
      <c r="G88" s="83" t="s">
        <v>49</v>
      </c>
      <c r="H88" s="86" t="s">
        <v>50</v>
      </c>
      <c r="I88" s="86" t="s">
        <v>51</v>
      </c>
      <c r="J88" s="84" t="s">
        <v>52</v>
      </c>
      <c r="K88" s="83" t="s">
        <v>20</v>
      </c>
      <c r="L88" s="84" t="s">
        <v>53</v>
      </c>
      <c r="M88" s="83" t="s">
        <v>54</v>
      </c>
      <c r="N88" s="83" t="s">
        <v>69</v>
      </c>
      <c r="O88" s="84" t="s">
        <v>55</v>
      </c>
      <c r="P88" s="83" t="s">
        <v>56</v>
      </c>
      <c r="Q88" s="84" t="s">
        <v>57</v>
      </c>
      <c r="R88" s="83" t="s">
        <v>58</v>
      </c>
      <c r="S88" s="84" t="s">
        <v>59</v>
      </c>
      <c r="T88" s="83" t="s">
        <v>60</v>
      </c>
      <c r="U88" s="85" t="s">
        <v>61</v>
      </c>
      <c r="V88" s="83" t="s">
        <v>62</v>
      </c>
      <c r="W88" s="84" t="s">
        <v>63</v>
      </c>
      <c r="X88" s="83" t="s">
        <v>70</v>
      </c>
      <c r="Y88" s="83" t="s">
        <v>64</v>
      </c>
      <c r="Z88" s="84" t="s">
        <v>65</v>
      </c>
      <c r="AA88" s="83" t="s">
        <v>66</v>
      </c>
      <c r="AB88" s="83" t="s">
        <v>67</v>
      </c>
      <c r="AC88" s="83" t="s">
        <v>68</v>
      </c>
    </row>
    <row r="89" s="12" customFormat="1" ht="8.25">
      <c r="A89" s="15"/>
    </row>
    <row r="90" s="12" customFormat="1" ht="8.25">
      <c r="A90" s="15"/>
    </row>
    <row r="91" s="12" customFormat="1" ht="8.25">
      <c r="A91" s="15"/>
    </row>
    <row r="92" s="12" customFormat="1" ht="8.25"/>
    <row r="93" s="12" customFormat="1" ht="8.25"/>
    <row r="94" s="12" customFormat="1" ht="8.25"/>
    <row r="95" s="12" customFormat="1" ht="8.25"/>
    <row r="96" s="12" customFormat="1" ht="8.25"/>
    <row r="97" s="12" customFormat="1" ht="8.25"/>
    <row r="98" s="12" customFormat="1" ht="8.25"/>
    <row r="99" s="12" customFormat="1" ht="8.25"/>
    <row r="100" s="12" customFormat="1" ht="8.25"/>
    <row r="101" s="12" customFormat="1" ht="8.25"/>
    <row r="102" s="12" customFormat="1" ht="8.25"/>
    <row r="103" s="12" customFormat="1" ht="8.25"/>
    <row r="104" s="12" customFormat="1" ht="8.25"/>
    <row r="105" s="12" customFormat="1" ht="8.25"/>
    <row r="106" s="12" customFormat="1" ht="8.25"/>
    <row r="107" s="12" customFormat="1" ht="8.25"/>
    <row r="108" s="12" customFormat="1" ht="8.25"/>
    <row r="109" s="12" customFormat="1" ht="8.25"/>
    <row r="110" s="12" customFormat="1" ht="8.25"/>
    <row r="111" s="12" customFormat="1" ht="8.25"/>
    <row r="112" s="12" customFormat="1" ht="8.25"/>
    <row r="113" s="12" customFormat="1" ht="8.25"/>
    <row r="114" s="12" customFormat="1" ht="8.25"/>
    <row r="115" s="12" customFormat="1" ht="8.25"/>
    <row r="116" s="12" customFormat="1" ht="8.25"/>
    <row r="117" s="12" customFormat="1" ht="8.25"/>
    <row r="118" s="12" customFormat="1" ht="8.25"/>
    <row r="119" s="12" customFormat="1" ht="8.25"/>
    <row r="120" s="12" customFormat="1" ht="8.25"/>
    <row r="121" s="12" customFormat="1" ht="8.25"/>
    <row r="122" s="12" customFormat="1" ht="8.25"/>
    <row r="123" s="12" customFormat="1" ht="8.25"/>
    <row r="124" s="12" customFormat="1" ht="8.25"/>
    <row r="125" s="12" customFormat="1" ht="8.25"/>
    <row r="126" s="12" customFormat="1" ht="8.25"/>
    <row r="127" s="12" customFormat="1" ht="8.25"/>
    <row r="128" s="12" customFormat="1" ht="8.25"/>
    <row r="129" s="12" customFormat="1" ht="8.25"/>
    <row r="130" s="12" customFormat="1" ht="8.25"/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91"/>
  <sheetViews>
    <sheetView workbookViewId="0" topLeftCell="A1">
      <selection activeCell="D2" sqref="D2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4.140625" style="1" bestFit="1" customWidth="1"/>
    <col min="4" max="29" width="6.00390625" style="1" customWidth="1"/>
    <col min="30" max="16384" width="9.140625" style="1" customWidth="1"/>
  </cols>
  <sheetData>
    <row r="1" s="8" customFormat="1" ht="9"/>
    <row r="2" spans="2:4" s="8" customFormat="1" ht="20.25">
      <c r="B2" s="11" t="s">
        <v>92</v>
      </c>
      <c r="D2" s="10">
        <v>11</v>
      </c>
    </row>
    <row r="3" spans="21:28" s="12" customFormat="1" ht="8.25">
      <c r="U3" s="13" t="s">
        <v>23</v>
      </c>
      <c r="AA3" s="13"/>
      <c r="AB3" s="13"/>
    </row>
    <row r="4" spans="2:22" s="12" customFormat="1" ht="8.25">
      <c r="B4" s="12" t="s">
        <v>12</v>
      </c>
      <c r="C4" s="12">
        <v>30</v>
      </c>
      <c r="D4" s="12" t="s">
        <v>4</v>
      </c>
      <c r="G4" s="12">
        <v>1</v>
      </c>
      <c r="H4" s="12">
        <v>2</v>
      </c>
      <c r="I4" s="12">
        <v>3</v>
      </c>
      <c r="J4" s="12">
        <v>4</v>
      </c>
      <c r="K4" s="12">
        <v>5</v>
      </c>
      <c r="L4" s="12">
        <v>6</v>
      </c>
      <c r="M4" s="12">
        <v>7</v>
      </c>
      <c r="N4" s="12">
        <v>8</v>
      </c>
      <c r="O4" s="12">
        <v>9</v>
      </c>
      <c r="P4" s="12">
        <v>10</v>
      </c>
      <c r="Q4" s="12">
        <v>11</v>
      </c>
      <c r="R4" s="12">
        <v>12</v>
      </c>
      <c r="S4" s="13" t="s">
        <v>25</v>
      </c>
      <c r="T4" s="13" t="s">
        <v>21</v>
      </c>
      <c r="U4" s="13" t="s">
        <v>22</v>
      </c>
      <c r="V4" s="13" t="s">
        <v>24</v>
      </c>
    </row>
    <row r="5" spans="2:22" s="12" customFormat="1" ht="8.25">
      <c r="B5" s="12" t="s">
        <v>13</v>
      </c>
      <c r="C5" s="12">
        <v>1.6</v>
      </c>
      <c r="D5" s="12" t="s">
        <v>4</v>
      </c>
      <c r="G5" s="12">
        <v>0</v>
      </c>
      <c r="H5" s="14">
        <v>14</v>
      </c>
      <c r="I5" s="14">
        <v>27.3333333333333</v>
      </c>
      <c r="J5" s="14">
        <v>40.6666666666666</v>
      </c>
      <c r="K5" s="14">
        <v>54</v>
      </c>
      <c r="L5" s="14">
        <v>67.3333333333333</v>
      </c>
      <c r="M5" s="14">
        <v>80.666666666</v>
      </c>
      <c r="N5" s="14">
        <v>94</v>
      </c>
      <c r="O5" s="14">
        <v>107.333333333333</v>
      </c>
      <c r="P5" s="14">
        <v>120.666666666666</v>
      </c>
      <c r="Q5" s="14">
        <v>134</v>
      </c>
      <c r="R5" s="14">
        <v>147.333333333333</v>
      </c>
      <c r="S5" s="14">
        <v>162</v>
      </c>
      <c r="T5" s="14">
        <v>163</v>
      </c>
      <c r="U5" s="14">
        <v>164.333333333333</v>
      </c>
      <c r="V5" s="14">
        <v>171.66666666666</v>
      </c>
    </row>
    <row r="6" spans="2:22" s="12" customFormat="1" ht="8.25">
      <c r="B6" s="12" t="s">
        <v>19</v>
      </c>
      <c r="C6" s="12">
        <v>29</v>
      </c>
      <c r="D6" s="12" t="s">
        <v>4</v>
      </c>
      <c r="H6" s="14">
        <f>H5-G5</f>
        <v>14</v>
      </c>
      <c r="I6" s="14">
        <f aca="true" t="shared" si="0" ref="I6:R6">I5-H5</f>
        <v>13.3333333333333</v>
      </c>
      <c r="J6" s="14">
        <f t="shared" si="0"/>
        <v>13.3333333333333</v>
      </c>
      <c r="K6" s="14">
        <f t="shared" si="0"/>
        <v>13.3333333333334</v>
      </c>
      <c r="L6" s="14">
        <f t="shared" si="0"/>
        <v>13.3333333333333</v>
      </c>
      <c r="M6" s="14">
        <f t="shared" si="0"/>
        <v>13.333333332666697</v>
      </c>
      <c r="N6" s="14">
        <f>N5-M5</f>
        <v>13.333333334000002</v>
      </c>
      <c r="O6" s="14">
        <f t="shared" si="0"/>
        <v>13.333333333333002</v>
      </c>
      <c r="P6" s="14">
        <f t="shared" si="0"/>
        <v>13.333333333333002</v>
      </c>
      <c r="Q6" s="14">
        <f t="shared" si="0"/>
        <v>13.333333333333997</v>
      </c>
      <c r="R6" s="14">
        <f t="shared" si="0"/>
        <v>13.333333333333002</v>
      </c>
      <c r="S6" s="14">
        <f>S5-R5</f>
        <v>14.666666666666998</v>
      </c>
      <c r="T6" s="14">
        <f>T5-S5</f>
        <v>1</v>
      </c>
      <c r="U6" s="14">
        <f>U5-T5</f>
        <v>1.3333333333330017</v>
      </c>
      <c r="V6" s="14">
        <f>V5-U5</f>
        <v>7.333333333327005</v>
      </c>
    </row>
    <row r="7" spans="2:22" s="12" customFormat="1" ht="8.25">
      <c r="B7" s="12" t="s">
        <v>14</v>
      </c>
      <c r="C7" s="12">
        <v>520</v>
      </c>
      <c r="D7" s="12" t="s">
        <v>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2:4" s="12" customFormat="1" ht="8.25">
      <c r="B8" s="12" t="s">
        <v>33</v>
      </c>
      <c r="C8" s="12">
        <v>5</v>
      </c>
      <c r="D8" s="12" t="s">
        <v>4</v>
      </c>
    </row>
    <row r="9" spans="2:4" s="12" customFormat="1" ht="8.25">
      <c r="B9" s="15" t="s">
        <v>28</v>
      </c>
      <c r="C9" s="15">
        <v>5</v>
      </c>
      <c r="D9" s="12" t="s">
        <v>4</v>
      </c>
    </row>
    <row r="10" spans="2:7" s="12" customFormat="1" ht="8.25">
      <c r="B10" s="12" t="s">
        <v>26</v>
      </c>
      <c r="C10" s="12">
        <v>4</v>
      </c>
      <c r="F10" s="15"/>
      <c r="G10" s="15"/>
    </row>
    <row r="11" spans="2:9" s="12" customFormat="1" ht="8.25">
      <c r="B11" s="15" t="s">
        <v>81</v>
      </c>
      <c r="C11" s="15">
        <v>13.3333333333333</v>
      </c>
      <c r="D11" s="15" t="s">
        <v>6</v>
      </c>
      <c r="E11" s="12" t="s">
        <v>80</v>
      </c>
      <c r="H11" s="14">
        <f>(SUM(D15:AC15)*C11)/1000</f>
        <v>7.119999999999982</v>
      </c>
      <c r="I11" s="12" t="s">
        <v>82</v>
      </c>
    </row>
    <row r="12" spans="2:29" s="12" customFormat="1" ht="9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12" customFormat="1" ht="8.25">
      <c r="A13" s="28"/>
      <c r="B13" s="15"/>
      <c r="C13" s="92" t="s">
        <v>0</v>
      </c>
      <c r="D13" s="20" t="s">
        <v>46</v>
      </c>
      <c r="E13" s="21" t="s">
        <v>47</v>
      </c>
      <c r="F13" s="88" t="s">
        <v>48</v>
      </c>
      <c r="G13" s="89" t="s">
        <v>49</v>
      </c>
      <c r="H13" s="90" t="s">
        <v>50</v>
      </c>
      <c r="I13" s="90" t="s">
        <v>51</v>
      </c>
      <c r="J13" s="21" t="s">
        <v>52</v>
      </c>
      <c r="K13" s="20" t="s">
        <v>20</v>
      </c>
      <c r="L13" s="21" t="s">
        <v>53</v>
      </c>
      <c r="M13" s="20" t="s">
        <v>54</v>
      </c>
      <c r="N13" s="89" t="s">
        <v>69</v>
      </c>
      <c r="O13" s="21" t="s">
        <v>55</v>
      </c>
      <c r="P13" s="20" t="s">
        <v>56</v>
      </c>
      <c r="Q13" s="21" t="s">
        <v>57</v>
      </c>
      <c r="R13" s="20" t="s">
        <v>58</v>
      </c>
      <c r="S13" s="21" t="s">
        <v>59</v>
      </c>
      <c r="T13" s="20" t="s">
        <v>60</v>
      </c>
      <c r="U13" s="21" t="s">
        <v>61</v>
      </c>
      <c r="V13" s="20" t="s">
        <v>62</v>
      </c>
      <c r="W13" s="21" t="s">
        <v>63</v>
      </c>
      <c r="X13" s="20" t="s">
        <v>70</v>
      </c>
      <c r="Y13" s="20" t="s">
        <v>64</v>
      </c>
      <c r="Z13" s="21" t="s">
        <v>65</v>
      </c>
      <c r="AA13" s="20" t="s">
        <v>66</v>
      </c>
      <c r="AB13" s="20" t="s">
        <v>67</v>
      </c>
      <c r="AC13" s="20" t="s">
        <v>68</v>
      </c>
    </row>
    <row r="14" spans="1:29" s="12" customFormat="1" ht="8.25">
      <c r="A14" s="28"/>
      <c r="B14" s="15"/>
      <c r="C14" s="28"/>
      <c r="D14" s="20" t="s">
        <v>76</v>
      </c>
      <c r="E14" s="20" t="s">
        <v>76</v>
      </c>
      <c r="F14" s="20" t="s">
        <v>76</v>
      </c>
      <c r="G14" s="20" t="s">
        <v>76</v>
      </c>
      <c r="H14" s="20" t="s">
        <v>76</v>
      </c>
      <c r="I14" s="20" t="s">
        <v>76</v>
      </c>
      <c r="J14" s="20" t="s">
        <v>76</v>
      </c>
      <c r="K14" s="20" t="s">
        <v>76</v>
      </c>
      <c r="L14" s="20" t="s">
        <v>76</v>
      </c>
      <c r="M14" s="20" t="s">
        <v>76</v>
      </c>
      <c r="N14" s="20"/>
      <c r="O14" s="20" t="s">
        <v>75</v>
      </c>
      <c r="P14" s="20" t="s">
        <v>75</v>
      </c>
      <c r="Q14" s="20" t="s">
        <v>75</v>
      </c>
      <c r="R14" s="20" t="s">
        <v>75</v>
      </c>
      <c r="S14" s="20" t="s">
        <v>76</v>
      </c>
      <c r="T14" s="20" t="s">
        <v>76</v>
      </c>
      <c r="U14" s="20" t="s">
        <v>76</v>
      </c>
      <c r="V14" s="20" t="s">
        <v>76</v>
      </c>
      <c r="W14" s="20" t="s">
        <v>76</v>
      </c>
      <c r="X14" s="20"/>
      <c r="Y14" s="20" t="s">
        <v>76</v>
      </c>
      <c r="Z14" s="20" t="s">
        <v>76</v>
      </c>
      <c r="AA14" s="20" t="s">
        <v>76</v>
      </c>
      <c r="AB14" s="20" t="s">
        <v>76</v>
      </c>
      <c r="AC14" s="20" t="s">
        <v>76</v>
      </c>
    </row>
    <row r="15" spans="1:29" s="12" customFormat="1" ht="9" thickBot="1">
      <c r="A15" s="28"/>
      <c r="B15" s="16"/>
      <c r="C15" s="62"/>
      <c r="D15" s="27">
        <v>20</v>
      </c>
      <c r="E15" s="27">
        <v>20</v>
      </c>
      <c r="F15" s="27">
        <v>20</v>
      </c>
      <c r="G15" s="27">
        <v>15</v>
      </c>
      <c r="H15" s="27">
        <v>15</v>
      </c>
      <c r="I15" s="27">
        <v>20</v>
      </c>
      <c r="J15" s="27">
        <v>25</v>
      </c>
      <c r="K15" s="27">
        <v>25</v>
      </c>
      <c r="L15" s="27">
        <v>25</v>
      </c>
      <c r="M15" s="27">
        <v>20</v>
      </c>
      <c r="N15" s="27"/>
      <c r="O15" s="27">
        <v>31</v>
      </c>
      <c r="P15" s="27">
        <v>31</v>
      </c>
      <c r="Q15" s="27">
        <v>31</v>
      </c>
      <c r="R15" s="27">
        <v>31</v>
      </c>
      <c r="S15" s="27">
        <v>20</v>
      </c>
      <c r="T15" s="27">
        <v>25</v>
      </c>
      <c r="U15" s="27">
        <v>25</v>
      </c>
      <c r="V15" s="27">
        <v>25</v>
      </c>
      <c r="W15" s="27">
        <v>20</v>
      </c>
      <c r="X15" s="27"/>
      <c r="Y15" s="27">
        <v>15</v>
      </c>
      <c r="Z15" s="27">
        <v>15</v>
      </c>
      <c r="AA15" s="27">
        <v>20</v>
      </c>
      <c r="AB15" s="27">
        <v>20</v>
      </c>
      <c r="AC15" s="27">
        <v>20</v>
      </c>
    </row>
    <row r="16" spans="1:29" s="12" customFormat="1" ht="9" thickBot="1">
      <c r="A16" s="28"/>
      <c r="B16" s="16" t="s">
        <v>42</v>
      </c>
      <c r="C16" s="16"/>
      <c r="D16" s="29" t="str">
        <f aca="true" t="shared" si="1" ref="D16:M16">IF(D17&gt;D18,"OK","NG")</f>
        <v>OK</v>
      </c>
      <c r="E16" s="29" t="str">
        <f t="shared" si="1"/>
        <v>OK</v>
      </c>
      <c r="F16" s="29" t="str">
        <f t="shared" si="1"/>
        <v>OK</v>
      </c>
      <c r="G16" s="29" t="str">
        <f t="shared" si="1"/>
        <v>OK</v>
      </c>
      <c r="H16" s="29" t="str">
        <f t="shared" si="1"/>
        <v>OK</v>
      </c>
      <c r="I16" s="29" t="str">
        <f t="shared" si="1"/>
        <v>OK</v>
      </c>
      <c r="J16" s="29" t="str">
        <f t="shared" si="1"/>
        <v>OK</v>
      </c>
      <c r="K16" s="29" t="str">
        <f t="shared" si="1"/>
        <v>OK</v>
      </c>
      <c r="L16" s="29" t="str">
        <f t="shared" si="1"/>
        <v>OK</v>
      </c>
      <c r="M16" s="29" t="str">
        <f t="shared" si="1"/>
        <v>OK</v>
      </c>
      <c r="N16" s="29"/>
      <c r="O16" s="29" t="str">
        <f aca="true" t="shared" si="2" ref="O16:W16">IF(O17&gt;O18,"OK","NG")</f>
        <v>OK</v>
      </c>
      <c r="P16" s="29" t="str">
        <f t="shared" si="2"/>
        <v>OK</v>
      </c>
      <c r="Q16" s="29" t="str">
        <f t="shared" si="2"/>
        <v>OK</v>
      </c>
      <c r="R16" s="29" t="str">
        <f t="shared" si="2"/>
        <v>OK</v>
      </c>
      <c r="S16" s="29" t="str">
        <f t="shared" si="2"/>
        <v>OK</v>
      </c>
      <c r="T16" s="29" t="str">
        <f t="shared" si="2"/>
        <v>OK</v>
      </c>
      <c r="U16" s="29" t="str">
        <f t="shared" si="2"/>
        <v>OK</v>
      </c>
      <c r="V16" s="29" t="str">
        <f t="shared" si="2"/>
        <v>OK</v>
      </c>
      <c r="W16" s="29" t="str">
        <f t="shared" si="2"/>
        <v>OK</v>
      </c>
      <c r="X16" s="29"/>
      <c r="Y16" s="29" t="str">
        <f>IF(Y17&gt;Y18,"OK","NG")</f>
        <v>OK</v>
      </c>
      <c r="Z16" s="29" t="str">
        <f>IF(Z17&gt;Z18,"OK","NG")</f>
        <v>OK</v>
      </c>
      <c r="AA16" s="29" t="str">
        <f>IF(AA17&gt;AA18,"OK","NG")</f>
        <v>OK</v>
      </c>
      <c r="AB16" s="29" t="str">
        <f>IF(AB17&gt;AB18,"OK","NG")</f>
        <v>OK</v>
      </c>
      <c r="AC16" s="29" t="str">
        <f>IF(AC17&gt;AC18,"OK","NG")</f>
        <v>OK</v>
      </c>
    </row>
    <row r="17" spans="1:29" s="12" customFormat="1" ht="9" thickBot="1">
      <c r="A17" s="28"/>
      <c r="B17" s="16" t="s">
        <v>41</v>
      </c>
      <c r="C17" s="16"/>
      <c r="D17" s="30">
        <v>114.96</v>
      </c>
      <c r="E17" s="30">
        <v>114.96</v>
      </c>
      <c r="F17" s="30">
        <v>114.96</v>
      </c>
      <c r="G17" s="30">
        <v>81.84</v>
      </c>
      <c r="H17" s="30">
        <v>81.84</v>
      </c>
      <c r="I17" s="30">
        <v>114.96</v>
      </c>
      <c r="J17" s="30">
        <v>146.91</v>
      </c>
      <c r="K17" s="30">
        <v>146.91</v>
      </c>
      <c r="L17" s="30">
        <v>146.91</v>
      </c>
      <c r="M17" s="30">
        <v>114.96</v>
      </c>
      <c r="N17" s="30"/>
      <c r="O17" s="30">
        <v>248</v>
      </c>
      <c r="P17" s="30">
        <v>248</v>
      </c>
      <c r="Q17" s="30">
        <v>248</v>
      </c>
      <c r="R17" s="30">
        <v>248</v>
      </c>
      <c r="S17" s="30">
        <v>114.96</v>
      </c>
      <c r="T17" s="30">
        <v>146.91</v>
      </c>
      <c r="U17" s="30">
        <v>146.91</v>
      </c>
      <c r="V17" s="30">
        <v>146.91</v>
      </c>
      <c r="W17" s="30">
        <v>114.96</v>
      </c>
      <c r="X17" s="30"/>
      <c r="Y17" s="30">
        <v>81.84</v>
      </c>
      <c r="Z17" s="30">
        <v>81.84</v>
      </c>
      <c r="AA17" s="30">
        <v>114.96</v>
      </c>
      <c r="AB17" s="30">
        <v>114.96</v>
      </c>
      <c r="AC17" s="30">
        <v>114.96</v>
      </c>
    </row>
    <row r="18" spans="1:29" s="34" customFormat="1" ht="9" thickBot="1">
      <c r="A18" s="31"/>
      <c r="B18" s="32" t="s">
        <v>38</v>
      </c>
      <c r="C18" s="32"/>
      <c r="D18" s="33">
        <f aca="true" t="shared" si="3" ref="D18:AC18">MAX(D19:D21)</f>
        <v>98.08834688426842</v>
      </c>
      <c r="E18" s="33">
        <f t="shared" si="3"/>
        <v>107.08595119622363</v>
      </c>
      <c r="F18" s="33">
        <f t="shared" si="3"/>
        <v>98.08834688426842</v>
      </c>
      <c r="G18" s="33">
        <f t="shared" si="3"/>
        <v>43.22456174069438</v>
      </c>
      <c r="H18" s="33">
        <f t="shared" si="3"/>
        <v>43.22456174069438</v>
      </c>
      <c r="I18" s="33">
        <f t="shared" si="3"/>
        <v>102.23961768491034</v>
      </c>
      <c r="J18" s="33">
        <f t="shared" si="3"/>
        <v>137.5600544883738</v>
      </c>
      <c r="K18" s="33">
        <f t="shared" si="3"/>
        <v>145.9662606569016</v>
      </c>
      <c r="L18" s="33">
        <f t="shared" si="3"/>
        <v>137.5600544883738</v>
      </c>
      <c r="M18" s="33">
        <f t="shared" si="3"/>
        <v>98.53343590267806</v>
      </c>
      <c r="N18" s="33"/>
      <c r="O18" s="33">
        <f t="shared" si="3"/>
        <v>156.45162605300175</v>
      </c>
      <c r="P18" s="33">
        <f t="shared" si="3"/>
        <v>162.8665931522185</v>
      </c>
      <c r="Q18" s="33">
        <f t="shared" si="3"/>
        <v>156.45162605300175</v>
      </c>
      <c r="R18" s="33">
        <f t="shared" si="3"/>
        <v>162.8665931522185</v>
      </c>
      <c r="S18" s="33">
        <f t="shared" si="3"/>
        <v>102.23961768491034</v>
      </c>
      <c r="T18" s="33">
        <f t="shared" si="3"/>
        <v>137.5600544883738</v>
      </c>
      <c r="U18" s="33">
        <f t="shared" si="3"/>
        <v>145.9662606569016</v>
      </c>
      <c r="V18" s="33">
        <f t="shared" si="3"/>
        <v>137.5600544883738</v>
      </c>
      <c r="W18" s="33">
        <f t="shared" si="3"/>
        <v>98.53343590267806</v>
      </c>
      <c r="X18" s="33"/>
      <c r="Y18" s="33">
        <f t="shared" si="3"/>
        <v>43.22456174069438</v>
      </c>
      <c r="Z18" s="33">
        <f t="shared" si="3"/>
        <v>43.22456174069438</v>
      </c>
      <c r="AA18" s="33">
        <f t="shared" si="3"/>
        <v>98.08834688426842</v>
      </c>
      <c r="AB18" s="33">
        <f t="shared" si="3"/>
        <v>107.08595119622363</v>
      </c>
      <c r="AC18" s="33">
        <f t="shared" si="3"/>
        <v>98.08834688426842</v>
      </c>
    </row>
    <row r="19" spans="1:29" s="12" customFormat="1" ht="8.25">
      <c r="A19" s="28"/>
      <c r="B19" s="35" t="s">
        <v>31</v>
      </c>
      <c r="C19" s="36"/>
      <c r="D19" s="37">
        <f aca="true" t="shared" si="4" ref="D19:AC19">1.4*D22</f>
        <v>77.10108746666666</v>
      </c>
      <c r="E19" s="37">
        <f t="shared" si="4"/>
        <v>85.41587973333333</v>
      </c>
      <c r="F19" s="37">
        <f t="shared" si="4"/>
        <v>77.10108746666666</v>
      </c>
      <c r="G19" s="37">
        <f t="shared" si="4"/>
        <v>28.410339999999998</v>
      </c>
      <c r="H19" s="37">
        <f t="shared" si="4"/>
        <v>28.410339999999998</v>
      </c>
      <c r="I19" s="37">
        <f t="shared" si="4"/>
        <v>78.89616373333331</v>
      </c>
      <c r="J19" s="37">
        <f t="shared" si="4"/>
        <v>91.30776666666667</v>
      </c>
      <c r="K19" s="37">
        <f t="shared" si="4"/>
        <v>97.24656666666665</v>
      </c>
      <c r="L19" s="37">
        <f t="shared" si="4"/>
        <v>91.30776666666667</v>
      </c>
      <c r="M19" s="37">
        <f t="shared" si="4"/>
        <v>74.21334013333332</v>
      </c>
      <c r="N19" s="37"/>
      <c r="O19" s="37">
        <f t="shared" si="4"/>
        <v>126.23103546666665</v>
      </c>
      <c r="P19" s="37">
        <f t="shared" si="4"/>
        <v>132.68426826666663</v>
      </c>
      <c r="Q19" s="37">
        <f t="shared" si="4"/>
        <v>126.23103546666665</v>
      </c>
      <c r="R19" s="37">
        <f t="shared" si="4"/>
        <v>132.68426826666663</v>
      </c>
      <c r="S19" s="37">
        <f t="shared" si="4"/>
        <v>78.89616373333331</v>
      </c>
      <c r="T19" s="37">
        <f t="shared" si="4"/>
        <v>91.30776666666667</v>
      </c>
      <c r="U19" s="37">
        <f t="shared" si="4"/>
        <v>97.24656666666665</v>
      </c>
      <c r="V19" s="37">
        <f t="shared" si="4"/>
        <v>91.30776666666667</v>
      </c>
      <c r="W19" s="37">
        <f t="shared" si="4"/>
        <v>74.21334013333332</v>
      </c>
      <c r="X19" s="37"/>
      <c r="Y19" s="37">
        <f t="shared" si="4"/>
        <v>28.410339999999998</v>
      </c>
      <c r="Z19" s="37">
        <f t="shared" si="4"/>
        <v>28.410339999999998</v>
      </c>
      <c r="AA19" s="37">
        <f t="shared" si="4"/>
        <v>77.10108746666666</v>
      </c>
      <c r="AB19" s="37">
        <f t="shared" si="4"/>
        <v>85.41587973333333</v>
      </c>
      <c r="AC19" s="37">
        <f t="shared" si="4"/>
        <v>77.10108746666666</v>
      </c>
    </row>
    <row r="20" spans="1:29" s="12" customFormat="1" ht="8.25">
      <c r="A20" s="28"/>
      <c r="B20" s="38" t="s">
        <v>29</v>
      </c>
      <c r="C20" s="38"/>
      <c r="D20" s="39">
        <f aca="true" t="shared" si="5" ref="D20:AC20">(1.2*D22)+(1.6*D24)+(0.5*(D25+D26))</f>
        <v>98.08834688426842</v>
      </c>
      <c r="E20" s="39">
        <f t="shared" si="5"/>
        <v>107.08595119622363</v>
      </c>
      <c r="F20" s="39">
        <f t="shared" si="5"/>
        <v>98.08834688426842</v>
      </c>
      <c r="G20" s="39">
        <f t="shared" si="5"/>
        <v>43.22456174069438</v>
      </c>
      <c r="H20" s="39">
        <f t="shared" si="5"/>
        <v>43.22456174069438</v>
      </c>
      <c r="I20" s="39">
        <f t="shared" si="5"/>
        <v>102.23961768491034</v>
      </c>
      <c r="J20" s="39">
        <f t="shared" si="5"/>
        <v>137.5600544883738</v>
      </c>
      <c r="K20" s="39">
        <f t="shared" si="5"/>
        <v>145.9662606569016</v>
      </c>
      <c r="L20" s="39">
        <f t="shared" si="5"/>
        <v>137.5600544883738</v>
      </c>
      <c r="M20" s="39">
        <f t="shared" si="5"/>
        <v>98.53343590267806</v>
      </c>
      <c r="N20" s="39"/>
      <c r="O20" s="39">
        <f t="shared" si="5"/>
        <v>156.45162605300175</v>
      </c>
      <c r="P20" s="39">
        <f t="shared" si="5"/>
        <v>162.8665931522185</v>
      </c>
      <c r="Q20" s="39">
        <f t="shared" si="5"/>
        <v>156.45162605300175</v>
      </c>
      <c r="R20" s="39">
        <f t="shared" si="5"/>
        <v>162.8665931522185</v>
      </c>
      <c r="S20" s="39">
        <f t="shared" si="5"/>
        <v>102.23961768491034</v>
      </c>
      <c r="T20" s="39">
        <f t="shared" si="5"/>
        <v>137.5600544883738</v>
      </c>
      <c r="U20" s="39">
        <f t="shared" si="5"/>
        <v>145.9662606569016</v>
      </c>
      <c r="V20" s="39">
        <f t="shared" si="5"/>
        <v>137.5600544883738</v>
      </c>
      <c r="W20" s="39">
        <f t="shared" si="5"/>
        <v>98.53343590267806</v>
      </c>
      <c r="X20" s="39"/>
      <c r="Y20" s="39">
        <f t="shared" si="5"/>
        <v>43.22456174069438</v>
      </c>
      <c r="Z20" s="39">
        <f t="shared" si="5"/>
        <v>43.22456174069438</v>
      </c>
      <c r="AA20" s="39">
        <f t="shared" si="5"/>
        <v>98.08834688426842</v>
      </c>
      <c r="AB20" s="39">
        <f t="shared" si="5"/>
        <v>107.08595119622363</v>
      </c>
      <c r="AC20" s="39">
        <f t="shared" si="5"/>
        <v>98.08834688426842</v>
      </c>
    </row>
    <row r="21" spans="1:29" s="12" customFormat="1" ht="9" thickBot="1">
      <c r="A21" s="28"/>
      <c r="B21" s="16" t="s">
        <v>30</v>
      </c>
      <c r="C21" s="16"/>
      <c r="D21" s="40">
        <f aca="true" t="shared" si="6" ref="D21:AC21">(1.2*D22)+(1*D24)+(1.6*(D25+D26))</f>
        <v>92.81264357766776</v>
      </c>
      <c r="E21" s="40">
        <f t="shared" si="6"/>
        <v>103.82538307263975</v>
      </c>
      <c r="F21" s="40">
        <f t="shared" si="6"/>
        <v>92.81264357766776</v>
      </c>
      <c r="G21" s="40">
        <f t="shared" si="6"/>
        <v>36.14724608793398</v>
      </c>
      <c r="H21" s="40">
        <f t="shared" si="6"/>
        <v>36.14724608793398</v>
      </c>
      <c r="I21" s="40">
        <f t="shared" si="6"/>
        <v>98.97600475306896</v>
      </c>
      <c r="J21" s="40">
        <f t="shared" si="6"/>
        <v>134.75716218023362</v>
      </c>
      <c r="K21" s="40">
        <f t="shared" si="6"/>
        <v>143.2879097855635</v>
      </c>
      <c r="L21" s="40">
        <f t="shared" si="6"/>
        <v>134.75716218023362</v>
      </c>
      <c r="M21" s="40">
        <f t="shared" si="6"/>
        <v>92.21283221417379</v>
      </c>
      <c r="N21" s="40"/>
      <c r="O21" s="40">
        <f t="shared" si="6"/>
        <v>153.3272558081261</v>
      </c>
      <c r="P21" s="40">
        <f t="shared" si="6"/>
        <v>159.76202927013654</v>
      </c>
      <c r="Q21" s="40">
        <f t="shared" si="6"/>
        <v>153.3272558081261</v>
      </c>
      <c r="R21" s="40">
        <f t="shared" si="6"/>
        <v>159.76202927013654</v>
      </c>
      <c r="S21" s="40">
        <f t="shared" si="6"/>
        <v>98.97600475306896</v>
      </c>
      <c r="T21" s="40">
        <f t="shared" si="6"/>
        <v>134.75716218023362</v>
      </c>
      <c r="U21" s="40">
        <f t="shared" si="6"/>
        <v>143.2879097855635</v>
      </c>
      <c r="V21" s="40">
        <f t="shared" si="6"/>
        <v>134.75716218023362</v>
      </c>
      <c r="W21" s="40">
        <f t="shared" si="6"/>
        <v>92.21283221417379</v>
      </c>
      <c r="X21" s="40"/>
      <c r="Y21" s="40">
        <f t="shared" si="6"/>
        <v>36.14724608793398</v>
      </c>
      <c r="Z21" s="40">
        <f t="shared" si="6"/>
        <v>36.14724608793398</v>
      </c>
      <c r="AA21" s="40">
        <f t="shared" si="6"/>
        <v>92.81264357766776</v>
      </c>
      <c r="AB21" s="40">
        <f t="shared" si="6"/>
        <v>103.82538307263975</v>
      </c>
      <c r="AC21" s="40">
        <f t="shared" si="6"/>
        <v>92.81264357766776</v>
      </c>
    </row>
    <row r="22" spans="1:29" s="12" customFormat="1" ht="8.25">
      <c r="A22" s="28"/>
      <c r="B22" s="35" t="s">
        <v>34</v>
      </c>
      <c r="C22" s="36"/>
      <c r="D22" s="37">
        <f aca="true" t="shared" si="7" ref="D22:M22">(SUM(D73:D85)+($C$4*SUM(D32:D44))+($C$5*SUM(D32:D44))+($C$6*SUM(D32:D42))+($C$7*SUM(D46:D58))+($C$8*SUM(D43:D44))+(D15*D28)+D87)/1000</f>
        <v>55.07220533333333</v>
      </c>
      <c r="E22" s="37">
        <f t="shared" si="7"/>
        <v>61.011342666666664</v>
      </c>
      <c r="F22" s="37">
        <f t="shared" si="7"/>
        <v>55.07220533333333</v>
      </c>
      <c r="G22" s="37">
        <f t="shared" si="7"/>
        <v>20.2931</v>
      </c>
      <c r="H22" s="37">
        <f t="shared" si="7"/>
        <v>20.2931</v>
      </c>
      <c r="I22" s="37">
        <f t="shared" si="7"/>
        <v>56.35440266666666</v>
      </c>
      <c r="J22" s="37">
        <f t="shared" si="7"/>
        <v>65.21983333333334</v>
      </c>
      <c r="K22" s="37">
        <f t="shared" si="7"/>
        <v>69.46183333333333</v>
      </c>
      <c r="L22" s="37">
        <f t="shared" si="7"/>
        <v>65.21983333333334</v>
      </c>
      <c r="M22" s="37">
        <f t="shared" si="7"/>
        <v>53.00952866666666</v>
      </c>
      <c r="N22" s="37"/>
      <c r="O22" s="37">
        <f aca="true" t="shared" si="8" ref="O22:W22">(SUM(O73:O85)+($C$4*SUM(O32:O44))+($C$5*SUM(O32:O44))+($C$6*SUM(O32:O42))+($C$7*SUM(O46:O58))+($C$8*SUM(O43:O44))+(O15*O28)+O87)/1000</f>
        <v>90.16502533333333</v>
      </c>
      <c r="P22" s="37">
        <f t="shared" si="8"/>
        <v>94.77447733333332</v>
      </c>
      <c r="Q22" s="37">
        <f t="shared" si="8"/>
        <v>90.16502533333333</v>
      </c>
      <c r="R22" s="37">
        <f t="shared" si="8"/>
        <v>94.77447733333332</v>
      </c>
      <c r="S22" s="37">
        <f t="shared" si="8"/>
        <v>56.35440266666666</v>
      </c>
      <c r="T22" s="37">
        <f t="shared" si="8"/>
        <v>65.21983333333334</v>
      </c>
      <c r="U22" s="37">
        <f t="shared" si="8"/>
        <v>69.46183333333333</v>
      </c>
      <c r="V22" s="37">
        <f t="shared" si="8"/>
        <v>65.21983333333334</v>
      </c>
      <c r="W22" s="37">
        <f t="shared" si="8"/>
        <v>53.00952866666666</v>
      </c>
      <c r="X22" s="37"/>
      <c r="Y22" s="37">
        <f>(SUM(Y73:Y85)+($C$4*SUM(Y32:Y44))+($C$5*SUM(Y32:Y44))+($C$6*SUM(Y32:Y42))+($C$7*SUM(Y46:Y58))+($C$8*SUM(Y43:Y44))+(Y15*Y28)+Y87)/1000</f>
        <v>20.2931</v>
      </c>
      <c r="Z22" s="37">
        <f>(SUM(Z73:Z85)+($C$4*SUM(Z32:Z44))+($C$5*SUM(Z32:Z44))+($C$6*SUM(Z32:Z42))+($C$7*SUM(Z46:Z58))+($C$8*SUM(Z43:Z44))+(Z15*Z28)+Z87)/1000</f>
        <v>20.2931</v>
      </c>
      <c r="AA22" s="37">
        <f>(SUM(AA73:AA85)+($C$4*SUM(AA32:AA44))+($C$5*SUM(AA32:AA44))+($C$6*SUM(AA32:AA42))+($C$7*SUM(AA46:AA58))+($C$8*SUM(AA43:AA44))+(AA15*AA28)+AA87)/1000</f>
        <v>55.07220533333333</v>
      </c>
      <c r="AB22" s="37">
        <f>(SUM(AB73:AB85)+($C$4*SUM(AB32:AB44))+($C$5*SUM(AB32:AB44))+($C$6*SUM(AB32:AB42))+($C$7*SUM(AB46:AB58))+($C$8*SUM(AB43:AB44))+(AB15*AB28)+AB87)/1000</f>
        <v>61.011342666666664</v>
      </c>
      <c r="AC22" s="37">
        <f>(SUM(AC73:AC85)+($C$4*SUM(AC32:AC44))+($C$5*SUM(AC32:AC44))+($C$6*SUM(AC32:AC42))+($C$7*SUM(AC46:AC58))+($C$8*SUM(AC43:AC44))+(AC15*AC28)+AC87)/1000</f>
        <v>55.07220533333333</v>
      </c>
    </row>
    <row r="23" spans="1:29" s="12" customFormat="1" ht="8.25">
      <c r="A23" s="28"/>
      <c r="B23" s="41" t="s">
        <v>35</v>
      </c>
      <c r="C23" s="38"/>
      <c r="D23" s="39">
        <f aca="true" t="shared" si="9" ref="D23:AC23">((D60*D32)+(D61*D33)+(D62*D34)+(D63*D35)+(D64*D36)+(D65*D37)+(D66*D38)+(D67*D39)+(D68*D40)+(D69*D41)+(D70*D42))/1000</f>
        <v>30.97985</v>
      </c>
      <c r="E23" s="39">
        <f t="shared" si="9"/>
        <v>33.732949999999995</v>
      </c>
      <c r="F23" s="39">
        <f t="shared" si="9"/>
        <v>30.97985</v>
      </c>
      <c r="G23" s="39">
        <f t="shared" si="9"/>
        <v>12.99</v>
      </c>
      <c r="H23" s="39">
        <f t="shared" si="9"/>
        <v>12.99</v>
      </c>
      <c r="I23" s="39">
        <f t="shared" si="9"/>
        <v>34.7162</v>
      </c>
      <c r="J23" s="39">
        <f t="shared" si="9"/>
        <v>69.43125</v>
      </c>
      <c r="K23" s="39">
        <f t="shared" si="9"/>
        <v>74.31875</v>
      </c>
      <c r="L23" s="39">
        <f t="shared" si="9"/>
        <v>69.43125</v>
      </c>
      <c r="M23" s="39">
        <f t="shared" si="9"/>
        <v>34.7162</v>
      </c>
      <c r="N23" s="39"/>
      <c r="O23" s="39">
        <f t="shared" si="9"/>
        <v>53.48765</v>
      </c>
      <c r="P23" s="39">
        <f t="shared" si="9"/>
        <v>54.74229999999999</v>
      </c>
      <c r="Q23" s="39">
        <f t="shared" si="9"/>
        <v>53.48765</v>
      </c>
      <c r="R23" s="39">
        <f t="shared" si="9"/>
        <v>54.74229999999999</v>
      </c>
      <c r="S23" s="39">
        <f t="shared" si="9"/>
        <v>34.7162</v>
      </c>
      <c r="T23" s="39">
        <f t="shared" si="9"/>
        <v>69.43125</v>
      </c>
      <c r="U23" s="39">
        <f t="shared" si="9"/>
        <v>74.31875</v>
      </c>
      <c r="V23" s="39">
        <f t="shared" si="9"/>
        <v>69.43125</v>
      </c>
      <c r="W23" s="39">
        <f t="shared" si="9"/>
        <v>34.7162</v>
      </c>
      <c r="X23" s="39"/>
      <c r="Y23" s="39">
        <f t="shared" si="9"/>
        <v>12.99</v>
      </c>
      <c r="Z23" s="39">
        <f t="shared" si="9"/>
        <v>12.99</v>
      </c>
      <c r="AA23" s="39">
        <f t="shared" si="9"/>
        <v>30.97985</v>
      </c>
      <c r="AB23" s="39">
        <f t="shared" si="9"/>
        <v>33.732949999999995</v>
      </c>
      <c r="AC23" s="39">
        <f t="shared" si="9"/>
        <v>30.97985</v>
      </c>
    </row>
    <row r="24" spans="1:29" s="12" customFormat="1" ht="8.25">
      <c r="A24" s="28"/>
      <c r="B24" s="41" t="s">
        <v>40</v>
      </c>
      <c r="C24" s="38"/>
      <c r="D24" s="39">
        <f aca="true" t="shared" si="10" ref="D24:AC24">D23*D27</f>
        <v>18.368797177667766</v>
      </c>
      <c r="E24" s="39">
        <f t="shared" si="10"/>
        <v>18.878571872639775</v>
      </c>
      <c r="F24" s="39">
        <f t="shared" si="10"/>
        <v>18.368797177667766</v>
      </c>
      <c r="G24" s="39">
        <f t="shared" si="10"/>
        <v>11.795526087933986</v>
      </c>
      <c r="H24" s="39">
        <f t="shared" si="10"/>
        <v>11.795526087933986</v>
      </c>
      <c r="I24" s="39">
        <f t="shared" si="10"/>
        <v>19.275521553068977</v>
      </c>
      <c r="J24" s="39">
        <f t="shared" si="10"/>
        <v>32.343362180233626</v>
      </c>
      <c r="K24" s="39">
        <f t="shared" si="10"/>
        <v>34.08370978556351</v>
      </c>
      <c r="L24" s="39">
        <f t="shared" si="10"/>
        <v>32.343362180233626</v>
      </c>
      <c r="M24" s="39">
        <f t="shared" si="10"/>
        <v>20.18179781417379</v>
      </c>
      <c r="N24" s="39"/>
      <c r="O24" s="39">
        <f t="shared" si="10"/>
        <v>26.52482540812609</v>
      </c>
      <c r="P24" s="39">
        <f t="shared" si="10"/>
        <v>26.991856470136575</v>
      </c>
      <c r="Q24" s="39">
        <f t="shared" si="10"/>
        <v>26.52482540812609</v>
      </c>
      <c r="R24" s="39">
        <f t="shared" si="10"/>
        <v>26.991856470136575</v>
      </c>
      <c r="S24" s="39">
        <f t="shared" si="10"/>
        <v>19.275521553068977</v>
      </c>
      <c r="T24" s="39">
        <f t="shared" si="10"/>
        <v>32.343362180233626</v>
      </c>
      <c r="U24" s="39">
        <f t="shared" si="10"/>
        <v>34.08370978556351</v>
      </c>
      <c r="V24" s="39">
        <f t="shared" si="10"/>
        <v>32.343362180233626</v>
      </c>
      <c r="W24" s="39">
        <f t="shared" si="10"/>
        <v>20.18179781417379</v>
      </c>
      <c r="X24" s="39"/>
      <c r="Y24" s="39">
        <f t="shared" si="10"/>
        <v>11.795526087933986</v>
      </c>
      <c r="Z24" s="39">
        <f t="shared" si="10"/>
        <v>11.795526087933986</v>
      </c>
      <c r="AA24" s="39">
        <f t="shared" si="10"/>
        <v>18.368797177667766</v>
      </c>
      <c r="AB24" s="39">
        <f t="shared" si="10"/>
        <v>18.878571872639775</v>
      </c>
      <c r="AC24" s="39">
        <f t="shared" si="10"/>
        <v>18.368797177667766</v>
      </c>
    </row>
    <row r="25" spans="1:29" s="12" customFormat="1" ht="8.25">
      <c r="A25" s="28"/>
      <c r="B25" s="38" t="s">
        <v>36</v>
      </c>
      <c r="C25" s="38"/>
      <c r="D25" s="39">
        <f aca="true" t="shared" si="11" ref="D25:AC25">((D71*D43)+(D72*D44))/1000</f>
        <v>4.1786</v>
      </c>
      <c r="E25" s="39">
        <f t="shared" si="11"/>
        <v>5.866599999999999</v>
      </c>
      <c r="F25" s="39">
        <f t="shared" si="11"/>
        <v>4.1786</v>
      </c>
      <c r="G25" s="39">
        <f t="shared" si="11"/>
        <v>0</v>
      </c>
      <c r="H25" s="39">
        <f t="shared" si="11"/>
        <v>0</v>
      </c>
      <c r="I25" s="39">
        <f t="shared" si="11"/>
        <v>6.0376</v>
      </c>
      <c r="J25" s="39">
        <f t="shared" si="11"/>
        <v>12.075</v>
      </c>
      <c r="K25" s="39">
        <f t="shared" si="11"/>
        <v>12.925</v>
      </c>
      <c r="L25" s="39">
        <f t="shared" si="11"/>
        <v>12.075</v>
      </c>
      <c r="M25" s="39">
        <f t="shared" si="11"/>
        <v>4.2098</v>
      </c>
      <c r="N25" s="39"/>
      <c r="O25" s="39">
        <f t="shared" si="11"/>
        <v>9.302200000000001</v>
      </c>
      <c r="P25" s="39">
        <f t="shared" si="11"/>
        <v>9.5204</v>
      </c>
      <c r="Q25" s="39">
        <f t="shared" si="11"/>
        <v>9.302200000000001</v>
      </c>
      <c r="R25" s="39">
        <f t="shared" si="11"/>
        <v>9.5204</v>
      </c>
      <c r="S25" s="39">
        <f t="shared" si="11"/>
        <v>6.0376</v>
      </c>
      <c r="T25" s="39">
        <f t="shared" si="11"/>
        <v>12.075</v>
      </c>
      <c r="U25" s="39">
        <f t="shared" si="11"/>
        <v>12.925</v>
      </c>
      <c r="V25" s="39">
        <f t="shared" si="11"/>
        <v>12.075</v>
      </c>
      <c r="W25" s="39">
        <f t="shared" si="11"/>
        <v>4.2098</v>
      </c>
      <c r="X25" s="39"/>
      <c r="Y25" s="39">
        <f t="shared" si="11"/>
        <v>0</v>
      </c>
      <c r="Z25" s="39">
        <f t="shared" si="11"/>
        <v>0</v>
      </c>
      <c r="AA25" s="39">
        <f t="shared" si="11"/>
        <v>4.1786</v>
      </c>
      <c r="AB25" s="39">
        <f t="shared" si="11"/>
        <v>5.866599999999999</v>
      </c>
      <c r="AC25" s="39">
        <f t="shared" si="11"/>
        <v>4.1786</v>
      </c>
    </row>
    <row r="26" spans="1:29" s="12" customFormat="1" ht="9" thickBot="1">
      <c r="A26" s="28"/>
      <c r="B26" s="16" t="s">
        <v>37</v>
      </c>
      <c r="C26" s="16"/>
      <c r="D26" s="40">
        <f aca="true" t="shared" si="12" ref="D26:M26">(($C$9*D43)+($C$9*D44))/1000</f>
        <v>1.04465</v>
      </c>
      <c r="E26" s="40">
        <f t="shared" si="12"/>
        <v>1.4666499999999998</v>
      </c>
      <c r="F26" s="40">
        <f t="shared" si="12"/>
        <v>1.04465</v>
      </c>
      <c r="G26" s="40">
        <f t="shared" si="12"/>
        <v>0</v>
      </c>
      <c r="H26" s="40">
        <f t="shared" si="12"/>
        <v>0</v>
      </c>
      <c r="I26" s="40">
        <f t="shared" si="12"/>
        <v>1.5094</v>
      </c>
      <c r="J26" s="40">
        <f t="shared" si="12"/>
        <v>3.01875</v>
      </c>
      <c r="K26" s="40">
        <f t="shared" si="12"/>
        <v>3.23125</v>
      </c>
      <c r="L26" s="40">
        <f t="shared" si="12"/>
        <v>3.01875</v>
      </c>
      <c r="M26" s="40">
        <f t="shared" si="12"/>
        <v>1.05245</v>
      </c>
      <c r="N26" s="40"/>
      <c r="O26" s="40">
        <f aca="true" t="shared" si="13" ref="O26:W26">(($C$9*O43)+($C$9*O44))/1000</f>
        <v>2.3255500000000002</v>
      </c>
      <c r="P26" s="40">
        <f t="shared" si="13"/>
        <v>2.3801</v>
      </c>
      <c r="Q26" s="40">
        <f t="shared" si="13"/>
        <v>2.3255500000000002</v>
      </c>
      <c r="R26" s="40">
        <f t="shared" si="13"/>
        <v>2.3801</v>
      </c>
      <c r="S26" s="40">
        <f t="shared" si="13"/>
        <v>1.5094</v>
      </c>
      <c r="T26" s="40">
        <f t="shared" si="13"/>
        <v>3.01875</v>
      </c>
      <c r="U26" s="40">
        <f t="shared" si="13"/>
        <v>3.23125</v>
      </c>
      <c r="V26" s="40">
        <f t="shared" si="13"/>
        <v>3.01875</v>
      </c>
      <c r="W26" s="40">
        <f t="shared" si="13"/>
        <v>1.05245</v>
      </c>
      <c r="X26" s="40"/>
      <c r="Y26" s="40">
        <f>(($C$9*Y43)+($C$9*Y44))/1000</f>
        <v>0</v>
      </c>
      <c r="Z26" s="40">
        <f>(($C$9*Z43)+($C$9*Z44))/1000</f>
        <v>0</v>
      </c>
      <c r="AA26" s="40">
        <f>(($C$9*AA43)+($C$9*AA44))/1000</f>
        <v>1.04465</v>
      </c>
      <c r="AB26" s="40">
        <f>(($C$9*AB43)+($C$9*AB44))/1000</f>
        <v>1.4666499999999998</v>
      </c>
      <c r="AC26" s="40">
        <f>(($C$9*AC43)+($C$9*AC44))/1000</f>
        <v>1.04465</v>
      </c>
    </row>
    <row r="27" spans="1:29" s="45" customFormat="1" ht="9" thickBot="1">
      <c r="A27" s="42"/>
      <c r="B27" s="43" t="s">
        <v>27</v>
      </c>
      <c r="C27" s="43"/>
      <c r="D27" s="44">
        <f aca="true" t="shared" si="14" ref="D27:M27">IF(0.25+(15/(($C$10*D45)^0.5))&gt;0.4,IF(0.25+(15/(($C$10*D45)^0.5))&gt;1,1,0.25+(15/(($C$10*D45)^0.5))),0.4)</f>
        <v>0.5929272471515442</v>
      </c>
      <c r="E27" s="44">
        <f t="shared" si="14"/>
        <v>0.5596478183093911</v>
      </c>
      <c r="F27" s="44">
        <f t="shared" si="14"/>
        <v>0.5929272471515442</v>
      </c>
      <c r="G27" s="44">
        <f t="shared" si="14"/>
        <v>0.9080466580395679</v>
      </c>
      <c r="H27" s="44">
        <f t="shared" si="14"/>
        <v>0.9080466580395679</v>
      </c>
      <c r="I27" s="44">
        <f t="shared" si="14"/>
        <v>0.5552313200485357</v>
      </c>
      <c r="J27" s="44">
        <f t="shared" si="14"/>
        <v>0.4658329236508578</v>
      </c>
      <c r="K27" s="44">
        <f t="shared" si="14"/>
        <v>0.45861521871080324</v>
      </c>
      <c r="L27" s="44">
        <f t="shared" si="14"/>
        <v>0.4658329236508578</v>
      </c>
      <c r="M27" s="44">
        <f t="shared" si="14"/>
        <v>0.5813366040688148</v>
      </c>
      <c r="N27" s="44"/>
      <c r="O27" s="44">
        <f aca="true" t="shared" si="15" ref="O27:W27">IF(0.25+(15/(($C$10*O45)^0.5))&gt;0.4,IF(0.25+(15/(($C$10*O45)^0.5))&gt;1,1,0.25+(15/(($C$10*O45)^0.5))),0.4)</f>
        <v>0.4959056045297576</v>
      </c>
      <c r="P27" s="44">
        <f t="shared" si="15"/>
        <v>0.493071289845998</v>
      </c>
      <c r="Q27" s="44">
        <f t="shared" si="15"/>
        <v>0.4959056045297576</v>
      </c>
      <c r="R27" s="44">
        <f t="shared" si="15"/>
        <v>0.493071289845998</v>
      </c>
      <c r="S27" s="44">
        <f t="shared" si="15"/>
        <v>0.5552313200485357</v>
      </c>
      <c r="T27" s="44">
        <f t="shared" si="15"/>
        <v>0.4658329236508578</v>
      </c>
      <c r="U27" s="44">
        <f t="shared" si="15"/>
        <v>0.45861521871080324</v>
      </c>
      <c r="V27" s="44">
        <f t="shared" si="15"/>
        <v>0.4658329236508578</v>
      </c>
      <c r="W27" s="44">
        <f t="shared" si="15"/>
        <v>0.5813366040688148</v>
      </c>
      <c r="X27" s="44"/>
      <c r="Y27" s="44">
        <f>IF(0.25+(15/(($C$10*Y45)^0.5))&gt;0.4,IF(0.25+(15/(($C$10*Y45)^0.5))&gt;1,1,0.25+(15/(($C$10*Y45)^0.5))),0.4)</f>
        <v>0.9080466580395679</v>
      </c>
      <c r="Z27" s="44">
        <f>IF(0.25+(15/(($C$10*Z45)^0.5))&gt;0.4,IF(0.25+(15/(($C$10*Z45)^0.5))&gt;1,1,0.25+(15/(($C$10*Z45)^0.5))),0.4)</f>
        <v>0.9080466580395679</v>
      </c>
      <c r="AA27" s="44">
        <f>IF(0.25+(15/(($C$10*AA45)^0.5))&gt;0.4,IF(0.25+(15/(($C$10*AA45)^0.5))&gt;1,1,0.25+(15/(($C$10*AA45)^0.5))),0.4)</f>
        <v>0.5929272471515442</v>
      </c>
      <c r="AB27" s="44">
        <f>IF(0.25+(15/(($C$10*AB45)^0.5))&gt;0.4,IF(0.25+(15/(($C$10*AB45)^0.5))&gt;1,1,0.25+(15/(($C$10*AB45)^0.5))),0.4)</f>
        <v>0.5596478183093911</v>
      </c>
      <c r="AC27" s="44">
        <f>IF(0.25+(15/(($C$10*AC45)^0.5))&gt;0.4,IF(0.25+(15/(($C$10*AC45)^0.5))&gt;1,1,0.25+(15/(($C$10*AC45)^0.5))),0.4)</f>
        <v>0.5929272471515442</v>
      </c>
    </row>
    <row r="28" spans="1:29" s="12" customFormat="1" ht="8.25">
      <c r="A28" s="28"/>
      <c r="B28" s="35" t="s">
        <v>43</v>
      </c>
      <c r="C28" s="36"/>
      <c r="D28" s="46">
        <v>13.3333333333333</v>
      </c>
      <c r="E28" s="46">
        <v>13.3333333333333</v>
      </c>
      <c r="F28" s="46">
        <v>13.3333333333333</v>
      </c>
      <c r="G28" s="46">
        <v>13.3333333333333</v>
      </c>
      <c r="H28" s="46">
        <v>13.3333333333333</v>
      </c>
      <c r="I28" s="46">
        <v>13.3333333333333</v>
      </c>
      <c r="J28" s="46">
        <v>13.3333333333333</v>
      </c>
      <c r="K28" s="46">
        <v>13.3333333333333</v>
      </c>
      <c r="L28" s="46">
        <v>13.3333333333333</v>
      </c>
      <c r="M28" s="46">
        <v>13.3333333333333</v>
      </c>
      <c r="N28" s="46"/>
      <c r="O28" s="46">
        <v>13.3333333333333</v>
      </c>
      <c r="P28" s="46">
        <v>13.3333333333333</v>
      </c>
      <c r="Q28" s="46">
        <v>13.3333333333333</v>
      </c>
      <c r="R28" s="46">
        <v>13.3333333333333</v>
      </c>
      <c r="S28" s="46">
        <v>13.3333333333333</v>
      </c>
      <c r="T28" s="46">
        <v>13.3333333333333</v>
      </c>
      <c r="U28" s="46">
        <v>13.3333333333333</v>
      </c>
      <c r="V28" s="46">
        <v>13.3333333333333</v>
      </c>
      <c r="W28" s="46">
        <v>13.3333333333333</v>
      </c>
      <c r="X28" s="46"/>
      <c r="Y28" s="46">
        <v>13.3333333333333</v>
      </c>
      <c r="Z28" s="46">
        <v>13.3333333333333</v>
      </c>
      <c r="AA28" s="46">
        <v>13.3333333333333</v>
      </c>
      <c r="AB28" s="46">
        <v>13.3333333333333</v>
      </c>
      <c r="AC28" s="46">
        <v>13.3333333333333</v>
      </c>
    </row>
    <row r="29" spans="1:29" s="12" customFormat="1" ht="8.25">
      <c r="A29" s="28"/>
      <c r="B29" s="41" t="s">
        <v>2</v>
      </c>
      <c r="C29" s="38"/>
      <c r="D29" s="47">
        <v>1</v>
      </c>
      <c r="E29" s="47">
        <v>1</v>
      </c>
      <c r="F29" s="47">
        <v>1</v>
      </c>
      <c r="G29" s="47">
        <v>1</v>
      </c>
      <c r="H29" s="47">
        <v>1</v>
      </c>
      <c r="I29" s="47">
        <v>1</v>
      </c>
      <c r="J29" s="47">
        <v>1</v>
      </c>
      <c r="K29" s="47">
        <v>1</v>
      </c>
      <c r="L29" s="47">
        <v>1</v>
      </c>
      <c r="M29" s="47">
        <v>1</v>
      </c>
      <c r="N29" s="47"/>
      <c r="O29" s="47">
        <v>1</v>
      </c>
      <c r="P29" s="47">
        <v>1</v>
      </c>
      <c r="Q29" s="47">
        <v>1</v>
      </c>
      <c r="R29" s="47">
        <v>1</v>
      </c>
      <c r="S29" s="47">
        <v>1</v>
      </c>
      <c r="T29" s="47">
        <v>1</v>
      </c>
      <c r="U29" s="47">
        <v>1</v>
      </c>
      <c r="V29" s="47">
        <v>1</v>
      </c>
      <c r="W29" s="47">
        <v>1</v>
      </c>
      <c r="X29" s="47"/>
      <c r="Y29" s="47">
        <v>1</v>
      </c>
      <c r="Z29" s="47">
        <v>1</v>
      </c>
      <c r="AA29" s="47">
        <v>1</v>
      </c>
      <c r="AB29" s="47">
        <v>1</v>
      </c>
      <c r="AC29" s="47">
        <v>1</v>
      </c>
    </row>
    <row r="30" spans="1:29" s="12" customFormat="1" ht="8.25">
      <c r="A30" s="28"/>
      <c r="B30" s="41" t="s">
        <v>44</v>
      </c>
      <c r="C30" s="38"/>
      <c r="D30" s="39">
        <f aca="true" t="shared" si="16" ref="D30:AC30">D29*D28</f>
        <v>13.3333333333333</v>
      </c>
      <c r="E30" s="39">
        <f t="shared" si="16"/>
        <v>13.3333333333333</v>
      </c>
      <c r="F30" s="39">
        <f t="shared" si="16"/>
        <v>13.3333333333333</v>
      </c>
      <c r="G30" s="39">
        <f t="shared" si="16"/>
        <v>13.3333333333333</v>
      </c>
      <c r="H30" s="39">
        <f t="shared" si="16"/>
        <v>13.3333333333333</v>
      </c>
      <c r="I30" s="39">
        <f t="shared" si="16"/>
        <v>13.3333333333333</v>
      </c>
      <c r="J30" s="39">
        <f t="shared" si="16"/>
        <v>13.3333333333333</v>
      </c>
      <c r="K30" s="39">
        <f t="shared" si="16"/>
        <v>13.3333333333333</v>
      </c>
      <c r="L30" s="39">
        <f t="shared" si="16"/>
        <v>13.3333333333333</v>
      </c>
      <c r="M30" s="39">
        <f t="shared" si="16"/>
        <v>13.3333333333333</v>
      </c>
      <c r="N30" s="39"/>
      <c r="O30" s="39">
        <f t="shared" si="16"/>
        <v>13.3333333333333</v>
      </c>
      <c r="P30" s="39">
        <f t="shared" si="16"/>
        <v>13.3333333333333</v>
      </c>
      <c r="Q30" s="39">
        <f t="shared" si="16"/>
        <v>13.3333333333333</v>
      </c>
      <c r="R30" s="39">
        <f t="shared" si="16"/>
        <v>13.3333333333333</v>
      </c>
      <c r="S30" s="39">
        <f t="shared" si="16"/>
        <v>13.3333333333333</v>
      </c>
      <c r="T30" s="39">
        <f t="shared" si="16"/>
        <v>13.3333333333333</v>
      </c>
      <c r="U30" s="39">
        <f t="shared" si="16"/>
        <v>13.3333333333333</v>
      </c>
      <c r="V30" s="39">
        <f t="shared" si="16"/>
        <v>13.3333333333333</v>
      </c>
      <c r="W30" s="39">
        <f t="shared" si="16"/>
        <v>13.3333333333333</v>
      </c>
      <c r="X30" s="39"/>
      <c r="Y30" s="39">
        <f t="shared" si="16"/>
        <v>13.3333333333333</v>
      </c>
      <c r="Z30" s="39">
        <f t="shared" si="16"/>
        <v>13.3333333333333</v>
      </c>
      <c r="AA30" s="39">
        <f t="shared" si="16"/>
        <v>13.3333333333333</v>
      </c>
      <c r="AB30" s="39">
        <f t="shared" si="16"/>
        <v>13.3333333333333</v>
      </c>
      <c r="AC30" s="39">
        <f t="shared" si="16"/>
        <v>13.3333333333333</v>
      </c>
    </row>
    <row r="31" spans="1:29" s="14" customFormat="1" ht="9" thickBot="1">
      <c r="A31" s="48"/>
      <c r="B31" s="49" t="s">
        <v>45</v>
      </c>
      <c r="C31" s="49"/>
      <c r="D31" s="40">
        <f aca="true" t="shared" si="17" ref="D31:AC31">D15*D28</f>
        <v>266.666666666666</v>
      </c>
      <c r="E31" s="40">
        <f t="shared" si="17"/>
        <v>266.666666666666</v>
      </c>
      <c r="F31" s="40">
        <f t="shared" si="17"/>
        <v>266.666666666666</v>
      </c>
      <c r="G31" s="40">
        <f t="shared" si="17"/>
        <v>199.9999999999995</v>
      </c>
      <c r="H31" s="40">
        <f t="shared" si="17"/>
        <v>199.9999999999995</v>
      </c>
      <c r="I31" s="40">
        <f t="shared" si="17"/>
        <v>266.666666666666</v>
      </c>
      <c r="J31" s="40">
        <f t="shared" si="17"/>
        <v>333.3333333333325</v>
      </c>
      <c r="K31" s="40">
        <f t="shared" si="17"/>
        <v>333.3333333333325</v>
      </c>
      <c r="L31" s="40">
        <f t="shared" si="17"/>
        <v>333.3333333333325</v>
      </c>
      <c r="M31" s="40">
        <f t="shared" si="17"/>
        <v>266.666666666666</v>
      </c>
      <c r="N31" s="40"/>
      <c r="O31" s="40">
        <f t="shared" si="17"/>
        <v>413.3333333333323</v>
      </c>
      <c r="P31" s="40">
        <f t="shared" si="17"/>
        <v>413.3333333333323</v>
      </c>
      <c r="Q31" s="40">
        <f t="shared" si="17"/>
        <v>413.3333333333323</v>
      </c>
      <c r="R31" s="40">
        <f t="shared" si="17"/>
        <v>413.3333333333323</v>
      </c>
      <c r="S31" s="40">
        <f t="shared" si="17"/>
        <v>266.666666666666</v>
      </c>
      <c r="T31" s="40">
        <f t="shared" si="17"/>
        <v>333.3333333333325</v>
      </c>
      <c r="U31" s="40">
        <f t="shared" si="17"/>
        <v>333.3333333333325</v>
      </c>
      <c r="V31" s="40">
        <f t="shared" si="17"/>
        <v>333.3333333333325</v>
      </c>
      <c r="W31" s="40">
        <f t="shared" si="17"/>
        <v>266.666666666666</v>
      </c>
      <c r="X31" s="40"/>
      <c r="Y31" s="40">
        <f t="shared" si="17"/>
        <v>199.9999999999995</v>
      </c>
      <c r="Z31" s="40">
        <f t="shared" si="17"/>
        <v>199.9999999999995</v>
      </c>
      <c r="AA31" s="40">
        <f t="shared" si="17"/>
        <v>266.666666666666</v>
      </c>
      <c r="AB31" s="40">
        <f t="shared" si="17"/>
        <v>266.666666666666</v>
      </c>
      <c r="AC31" s="40">
        <f t="shared" si="17"/>
        <v>266.666666666666</v>
      </c>
    </row>
    <row r="32" spans="1:29" s="12" customFormat="1" ht="8.25">
      <c r="A32" s="28"/>
      <c r="B32" s="69" t="s">
        <v>11</v>
      </c>
      <c r="C32" s="96">
        <v>2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52"/>
      <c r="O32" s="53"/>
      <c r="P32" s="53"/>
      <c r="Q32" s="53"/>
      <c r="R32" s="53"/>
      <c r="S32" s="46"/>
      <c r="T32" s="46"/>
      <c r="U32" s="46"/>
      <c r="V32" s="46"/>
      <c r="W32" s="46"/>
      <c r="X32" s="52"/>
      <c r="Y32" s="46"/>
      <c r="Z32" s="46"/>
      <c r="AA32" s="46"/>
      <c r="AB32" s="46"/>
      <c r="AC32" s="46"/>
    </row>
    <row r="33" spans="1:29" s="12" customFormat="1" ht="8.25">
      <c r="A33" s="28"/>
      <c r="B33" s="72" t="s">
        <v>7</v>
      </c>
      <c r="C33" s="97">
        <v>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56"/>
      <c r="O33" s="47"/>
      <c r="P33" s="47"/>
      <c r="Q33" s="47"/>
      <c r="R33" s="47"/>
      <c r="S33" s="47"/>
      <c r="T33" s="47"/>
      <c r="U33" s="47"/>
      <c r="V33" s="47"/>
      <c r="W33" s="47"/>
      <c r="X33" s="56"/>
      <c r="Y33" s="47"/>
      <c r="Z33" s="47"/>
      <c r="AA33" s="47"/>
      <c r="AB33" s="47"/>
      <c r="AC33" s="47"/>
    </row>
    <row r="34" spans="1:29" s="12" customFormat="1" ht="8.25">
      <c r="A34" s="28"/>
      <c r="B34" s="72" t="s">
        <v>8</v>
      </c>
      <c r="C34" s="97">
        <v>4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56"/>
      <c r="O34" s="47"/>
      <c r="P34" s="47"/>
      <c r="Q34" s="47"/>
      <c r="R34" s="47"/>
      <c r="S34" s="47"/>
      <c r="T34" s="47"/>
      <c r="U34" s="47"/>
      <c r="V34" s="47"/>
      <c r="W34" s="47"/>
      <c r="X34" s="56"/>
      <c r="Y34" s="47"/>
      <c r="Z34" s="47"/>
      <c r="AA34" s="47"/>
      <c r="AB34" s="47"/>
      <c r="AC34" s="47"/>
    </row>
    <row r="35" spans="1:29" s="12" customFormat="1" ht="8.25">
      <c r="A35" s="28"/>
      <c r="B35" s="72"/>
      <c r="C35" s="97">
        <v>5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56"/>
      <c r="O35" s="47"/>
      <c r="P35" s="47"/>
      <c r="Q35" s="47"/>
      <c r="R35" s="47"/>
      <c r="S35" s="47"/>
      <c r="T35" s="47"/>
      <c r="U35" s="47"/>
      <c r="V35" s="47"/>
      <c r="W35" s="47"/>
      <c r="X35" s="56"/>
      <c r="Y35" s="47"/>
      <c r="Z35" s="47"/>
      <c r="AA35" s="47"/>
      <c r="AB35" s="47"/>
      <c r="AC35" s="47"/>
    </row>
    <row r="36" spans="1:29" s="12" customFormat="1" ht="8.25">
      <c r="A36" s="28"/>
      <c r="B36" s="72"/>
      <c r="C36" s="97">
        <v>6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56"/>
      <c r="O36" s="47"/>
      <c r="P36" s="47"/>
      <c r="Q36" s="47"/>
      <c r="R36" s="47"/>
      <c r="S36" s="47"/>
      <c r="T36" s="47"/>
      <c r="U36" s="47"/>
      <c r="V36" s="47"/>
      <c r="W36" s="47"/>
      <c r="X36" s="56"/>
      <c r="Y36" s="47"/>
      <c r="Z36" s="47"/>
      <c r="AA36" s="47"/>
      <c r="AB36" s="47"/>
      <c r="AC36" s="47"/>
    </row>
    <row r="37" spans="1:29" s="12" customFormat="1" ht="8.25">
      <c r="A37" s="28"/>
      <c r="B37" s="72"/>
      <c r="C37" s="97">
        <v>7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56"/>
      <c r="O37" s="47"/>
      <c r="P37" s="47"/>
      <c r="Q37" s="47"/>
      <c r="R37" s="47"/>
      <c r="S37" s="47"/>
      <c r="T37" s="47"/>
      <c r="U37" s="47"/>
      <c r="V37" s="47"/>
      <c r="W37" s="47"/>
      <c r="X37" s="56"/>
      <c r="Y37" s="47"/>
      <c r="Z37" s="47"/>
      <c r="AA37" s="47"/>
      <c r="AB37" s="47"/>
      <c r="AC37" s="47"/>
    </row>
    <row r="38" spans="1:29" s="12" customFormat="1" ht="8.25">
      <c r="A38" s="28"/>
      <c r="B38" s="72"/>
      <c r="C38" s="97">
        <v>8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6"/>
      <c r="O38" s="47"/>
      <c r="P38" s="47"/>
      <c r="Q38" s="47"/>
      <c r="R38" s="47"/>
      <c r="S38" s="47"/>
      <c r="T38" s="47"/>
      <c r="U38" s="47"/>
      <c r="V38" s="47"/>
      <c r="W38" s="47"/>
      <c r="X38" s="56"/>
      <c r="Y38" s="47"/>
      <c r="Z38" s="47"/>
      <c r="AA38" s="47"/>
      <c r="AB38" s="47"/>
      <c r="AC38" s="47"/>
    </row>
    <row r="39" spans="1:29" s="12" customFormat="1" ht="8.25">
      <c r="A39" s="28"/>
      <c r="B39" s="72"/>
      <c r="C39" s="97">
        <v>9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56"/>
      <c r="O39" s="47"/>
      <c r="P39" s="47"/>
      <c r="Q39" s="47"/>
      <c r="R39" s="47"/>
      <c r="S39" s="47"/>
      <c r="T39" s="47"/>
      <c r="U39" s="47"/>
      <c r="V39" s="47"/>
      <c r="W39" s="47"/>
      <c r="X39" s="56"/>
      <c r="Y39" s="47"/>
      <c r="Z39" s="47"/>
      <c r="AA39" s="47"/>
      <c r="AB39" s="47"/>
      <c r="AC39" s="47"/>
    </row>
    <row r="40" spans="1:29" s="12" customFormat="1" ht="8.25">
      <c r="A40" s="28"/>
      <c r="B40" s="72"/>
      <c r="C40" s="97">
        <v>10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56"/>
      <c r="O40" s="47"/>
      <c r="P40" s="47"/>
      <c r="Q40" s="47"/>
      <c r="R40" s="47"/>
      <c r="S40" s="47"/>
      <c r="T40" s="47"/>
      <c r="U40" s="47"/>
      <c r="V40" s="47"/>
      <c r="W40" s="47"/>
      <c r="X40" s="56"/>
      <c r="Y40" s="47"/>
      <c r="Z40" s="47"/>
      <c r="AA40" s="47"/>
      <c r="AB40" s="47"/>
      <c r="AC40" s="47"/>
    </row>
    <row r="41" spans="1:29" s="12" customFormat="1" ht="8.25">
      <c r="A41" s="28"/>
      <c r="B41" s="72"/>
      <c r="C41" s="97">
        <v>11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6"/>
      <c r="O41" s="47"/>
      <c r="P41" s="47"/>
      <c r="Q41" s="47"/>
      <c r="R41" s="47"/>
      <c r="S41" s="47"/>
      <c r="T41" s="47"/>
      <c r="U41" s="47"/>
      <c r="V41" s="47"/>
      <c r="W41" s="47"/>
      <c r="X41" s="56"/>
      <c r="Y41" s="47"/>
      <c r="Z41" s="47"/>
      <c r="AA41" s="47"/>
      <c r="AB41" s="47"/>
      <c r="AC41" s="47"/>
    </row>
    <row r="42" spans="1:29" s="12" customFormat="1" ht="8.25">
      <c r="A42" s="28"/>
      <c r="B42" s="72"/>
      <c r="C42" s="75">
        <v>12</v>
      </c>
      <c r="D42" s="47">
        <v>269.39</v>
      </c>
      <c r="E42" s="47">
        <v>293.33</v>
      </c>
      <c r="F42" s="47">
        <v>269.39</v>
      </c>
      <c r="G42" s="47">
        <v>129.9</v>
      </c>
      <c r="H42" s="47">
        <v>129.9</v>
      </c>
      <c r="I42" s="47">
        <v>301.88</v>
      </c>
      <c r="J42" s="47">
        <v>603.75</v>
      </c>
      <c r="K42" s="47">
        <v>646.25</v>
      </c>
      <c r="L42" s="47">
        <v>603.75</v>
      </c>
      <c r="M42" s="47">
        <v>301.88</v>
      </c>
      <c r="N42" s="56">
        <v>0</v>
      </c>
      <c r="O42" s="47">
        <v>465.11</v>
      </c>
      <c r="P42" s="47">
        <v>476.02</v>
      </c>
      <c r="Q42" s="47">
        <v>465.11</v>
      </c>
      <c r="R42" s="47">
        <v>476.02</v>
      </c>
      <c r="S42" s="47">
        <v>301.88</v>
      </c>
      <c r="T42" s="47">
        <v>603.75</v>
      </c>
      <c r="U42" s="47">
        <v>646.25</v>
      </c>
      <c r="V42" s="47">
        <v>603.75</v>
      </c>
      <c r="W42" s="47">
        <v>301.88</v>
      </c>
      <c r="X42" s="56">
        <v>0</v>
      </c>
      <c r="Y42" s="47">
        <v>129.9</v>
      </c>
      <c r="Z42" s="47">
        <v>129.9</v>
      </c>
      <c r="AA42" s="47">
        <v>269.39</v>
      </c>
      <c r="AB42" s="47">
        <v>293.33</v>
      </c>
      <c r="AC42" s="47">
        <v>269.39</v>
      </c>
    </row>
    <row r="43" spans="1:29" s="12" customFormat="1" ht="8.25">
      <c r="A43" s="28"/>
      <c r="B43" s="72"/>
      <c r="C43" s="75" t="s">
        <v>9</v>
      </c>
      <c r="D43" s="47">
        <v>208.93</v>
      </c>
      <c r="E43" s="47">
        <v>293.33</v>
      </c>
      <c r="F43" s="47">
        <v>208.93</v>
      </c>
      <c r="G43" s="47">
        <v>0</v>
      </c>
      <c r="H43" s="47">
        <v>0</v>
      </c>
      <c r="I43" s="47">
        <v>301.88</v>
      </c>
      <c r="J43" s="47">
        <v>603.75</v>
      </c>
      <c r="K43" s="47">
        <v>646.25</v>
      </c>
      <c r="L43" s="47">
        <v>603.75</v>
      </c>
      <c r="M43" s="47">
        <v>210.49</v>
      </c>
      <c r="N43" s="56">
        <v>0</v>
      </c>
      <c r="O43" s="47">
        <v>465.11</v>
      </c>
      <c r="P43" s="47">
        <v>476.02</v>
      </c>
      <c r="Q43" s="47">
        <v>465.11</v>
      </c>
      <c r="R43" s="47">
        <v>476.02</v>
      </c>
      <c r="S43" s="47">
        <v>301.88</v>
      </c>
      <c r="T43" s="47">
        <v>603.75</v>
      </c>
      <c r="U43" s="47">
        <v>646.25</v>
      </c>
      <c r="V43" s="47">
        <v>603.75</v>
      </c>
      <c r="W43" s="47">
        <v>210.49</v>
      </c>
      <c r="X43" s="56">
        <v>0</v>
      </c>
      <c r="Y43" s="47">
        <v>0</v>
      </c>
      <c r="Z43" s="47">
        <v>0</v>
      </c>
      <c r="AA43" s="47">
        <v>208.93</v>
      </c>
      <c r="AB43" s="47">
        <v>293.33</v>
      </c>
      <c r="AC43" s="47">
        <v>208.93</v>
      </c>
    </row>
    <row r="44" spans="1:29" s="12" customFormat="1" ht="9" thickBot="1">
      <c r="A44" s="28"/>
      <c r="B44" s="58"/>
      <c r="C44" s="59" t="s">
        <v>10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1">
        <v>0</v>
      </c>
      <c r="O44" s="60">
        <v>0</v>
      </c>
      <c r="P44" s="60">
        <v>0</v>
      </c>
      <c r="Q44" s="62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</row>
    <row r="45" spans="1:29" s="12" customFormat="1" ht="9" thickBot="1">
      <c r="A45" s="28"/>
      <c r="B45" s="63" t="s">
        <v>16</v>
      </c>
      <c r="C45" s="63"/>
      <c r="D45" s="64">
        <f aca="true" t="shared" si="18" ref="D45:AC45">SUM(D32:D44)</f>
        <v>478.32</v>
      </c>
      <c r="E45" s="64">
        <f t="shared" si="18"/>
        <v>586.66</v>
      </c>
      <c r="F45" s="64">
        <f t="shared" si="18"/>
        <v>478.32</v>
      </c>
      <c r="G45" s="64">
        <f t="shared" si="18"/>
        <v>129.9</v>
      </c>
      <c r="H45" s="64">
        <f t="shared" si="18"/>
        <v>129.9</v>
      </c>
      <c r="I45" s="64">
        <f t="shared" si="18"/>
        <v>603.76</v>
      </c>
      <c r="J45" s="64">
        <f t="shared" si="18"/>
        <v>1207.5</v>
      </c>
      <c r="K45" s="64">
        <f t="shared" si="18"/>
        <v>1292.5</v>
      </c>
      <c r="L45" s="64">
        <f t="shared" si="18"/>
        <v>1207.5</v>
      </c>
      <c r="M45" s="64">
        <f t="shared" si="18"/>
        <v>512.37</v>
      </c>
      <c r="N45" s="64"/>
      <c r="O45" s="64">
        <f t="shared" si="18"/>
        <v>930.22</v>
      </c>
      <c r="P45" s="64">
        <f t="shared" si="18"/>
        <v>952.04</v>
      </c>
      <c r="Q45" s="64">
        <f t="shared" si="18"/>
        <v>930.22</v>
      </c>
      <c r="R45" s="64">
        <f t="shared" si="18"/>
        <v>952.04</v>
      </c>
      <c r="S45" s="64">
        <f t="shared" si="18"/>
        <v>603.76</v>
      </c>
      <c r="T45" s="64">
        <f t="shared" si="18"/>
        <v>1207.5</v>
      </c>
      <c r="U45" s="64">
        <f t="shared" si="18"/>
        <v>1292.5</v>
      </c>
      <c r="V45" s="64">
        <f t="shared" si="18"/>
        <v>1207.5</v>
      </c>
      <c r="W45" s="64">
        <f t="shared" si="18"/>
        <v>512.37</v>
      </c>
      <c r="X45" s="64"/>
      <c r="Y45" s="64">
        <f t="shared" si="18"/>
        <v>129.9</v>
      </c>
      <c r="Z45" s="64">
        <f t="shared" si="18"/>
        <v>129.9</v>
      </c>
      <c r="AA45" s="64">
        <f t="shared" si="18"/>
        <v>478.32</v>
      </c>
      <c r="AB45" s="64">
        <f t="shared" si="18"/>
        <v>586.66</v>
      </c>
      <c r="AC45" s="64">
        <f t="shared" si="18"/>
        <v>478.32</v>
      </c>
    </row>
    <row r="46" spans="1:29" s="14" customFormat="1" ht="8.25">
      <c r="A46" s="48"/>
      <c r="B46" s="50" t="s">
        <v>15</v>
      </c>
      <c r="C46" s="51">
        <v>2</v>
      </c>
      <c r="D46" s="46"/>
      <c r="E46" s="46"/>
      <c r="F46" s="47"/>
      <c r="G46" s="46"/>
      <c r="H46" s="47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7"/>
      <c r="Y46" s="47"/>
      <c r="Z46" s="47"/>
      <c r="AA46" s="47"/>
      <c r="AB46" s="46"/>
      <c r="AC46" s="47"/>
    </row>
    <row r="47" spans="1:29" s="14" customFormat="1" ht="8.25">
      <c r="A47" s="48"/>
      <c r="B47" s="54" t="s">
        <v>1</v>
      </c>
      <c r="C47" s="55">
        <v>3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</row>
    <row r="48" spans="1:29" s="14" customFormat="1" ht="8.25">
      <c r="A48" s="48"/>
      <c r="B48" s="54" t="s">
        <v>7</v>
      </c>
      <c r="C48" s="55">
        <v>4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</row>
    <row r="49" spans="1:29" s="14" customFormat="1" ht="8.25">
      <c r="A49" s="48"/>
      <c r="B49" s="54" t="s">
        <v>6</v>
      </c>
      <c r="C49" s="55">
        <v>5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</row>
    <row r="50" spans="1:29" s="14" customFormat="1" ht="8.25">
      <c r="A50" s="48"/>
      <c r="B50" s="54"/>
      <c r="C50" s="55">
        <v>6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</row>
    <row r="51" spans="1:29" s="14" customFormat="1" ht="8.25">
      <c r="A51" s="48"/>
      <c r="B51" s="54"/>
      <c r="C51" s="65">
        <v>7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</row>
    <row r="52" spans="1:29" s="14" customFormat="1" ht="8.25">
      <c r="A52" s="48"/>
      <c r="B52" s="54"/>
      <c r="C52" s="55">
        <v>8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</row>
    <row r="53" spans="1:29" s="14" customFormat="1" ht="8.25">
      <c r="A53" s="48"/>
      <c r="B53" s="54"/>
      <c r="C53" s="55">
        <v>9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</row>
    <row r="54" spans="1:29" s="14" customFormat="1" ht="8.25">
      <c r="A54" s="48"/>
      <c r="B54" s="54"/>
      <c r="C54" s="55">
        <v>10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</row>
    <row r="55" spans="1:29" s="14" customFormat="1" ht="8.25">
      <c r="A55" s="48"/>
      <c r="B55" s="54"/>
      <c r="C55" s="55">
        <v>11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</row>
    <row r="56" spans="1:29" s="14" customFormat="1" ht="8.25">
      <c r="A56" s="48"/>
      <c r="B56" s="54"/>
      <c r="C56" s="55">
        <v>12</v>
      </c>
      <c r="D56" s="47">
        <v>26.25</v>
      </c>
      <c r="E56" s="47">
        <v>27.5</v>
      </c>
      <c r="F56" s="47">
        <v>26.25</v>
      </c>
      <c r="G56" s="47">
        <v>22.083</v>
      </c>
      <c r="H56" s="47">
        <v>22.083</v>
      </c>
      <c r="I56" s="47">
        <v>22.5</v>
      </c>
      <c r="J56" s="47">
        <v>0</v>
      </c>
      <c r="K56" s="47">
        <v>0</v>
      </c>
      <c r="L56" s="47">
        <v>0</v>
      </c>
      <c r="M56" s="47">
        <v>22.5</v>
      </c>
      <c r="N56" s="47">
        <v>0</v>
      </c>
      <c r="O56" s="47">
        <v>35.75</v>
      </c>
      <c r="P56" s="47">
        <v>38.75</v>
      </c>
      <c r="Q56" s="47">
        <v>35.75</v>
      </c>
      <c r="R56" s="47">
        <v>38.75</v>
      </c>
      <c r="S56" s="47">
        <v>22.5</v>
      </c>
      <c r="T56" s="47">
        <v>0</v>
      </c>
      <c r="U56" s="47">
        <v>0</v>
      </c>
      <c r="V56" s="47">
        <v>0</v>
      </c>
      <c r="W56" s="47">
        <v>22.5</v>
      </c>
      <c r="X56" s="47">
        <v>0</v>
      </c>
      <c r="Y56" s="47">
        <v>22.083</v>
      </c>
      <c r="Z56" s="47">
        <v>22.083</v>
      </c>
      <c r="AA56" s="47">
        <v>26.25</v>
      </c>
      <c r="AB56" s="47">
        <v>27.5</v>
      </c>
      <c r="AC56" s="47">
        <v>26.25</v>
      </c>
    </row>
    <row r="57" spans="1:29" s="14" customFormat="1" ht="8.25">
      <c r="A57" s="48"/>
      <c r="B57" s="54"/>
      <c r="C57" s="57" t="s">
        <v>9</v>
      </c>
      <c r="D57" s="47">
        <v>26.25</v>
      </c>
      <c r="E57" s="47">
        <v>27.5</v>
      </c>
      <c r="F57" s="47">
        <v>26.25</v>
      </c>
      <c r="G57" s="47">
        <v>0</v>
      </c>
      <c r="H57" s="47">
        <v>0</v>
      </c>
      <c r="I57" s="47">
        <v>22.5</v>
      </c>
      <c r="J57" s="47">
        <v>0</v>
      </c>
      <c r="K57" s="47">
        <v>0</v>
      </c>
      <c r="L57" s="47">
        <v>0</v>
      </c>
      <c r="M57" s="47">
        <v>22.5</v>
      </c>
      <c r="N57" s="47">
        <v>0</v>
      </c>
      <c r="O57" s="47">
        <v>35.75</v>
      </c>
      <c r="P57" s="47">
        <v>38.75</v>
      </c>
      <c r="Q57" s="47">
        <v>35.75</v>
      </c>
      <c r="R57" s="47">
        <v>38.75</v>
      </c>
      <c r="S57" s="47">
        <v>22.5</v>
      </c>
      <c r="T57" s="47">
        <v>0</v>
      </c>
      <c r="U57" s="47">
        <v>0</v>
      </c>
      <c r="V57" s="47">
        <v>0</v>
      </c>
      <c r="W57" s="47">
        <v>22.5</v>
      </c>
      <c r="X57" s="47">
        <v>0</v>
      </c>
      <c r="Y57" s="47">
        <v>0</v>
      </c>
      <c r="Z57" s="47">
        <v>0</v>
      </c>
      <c r="AA57" s="47">
        <v>26.25</v>
      </c>
      <c r="AB57" s="47">
        <v>27.5</v>
      </c>
      <c r="AC57" s="47">
        <v>26.25</v>
      </c>
    </row>
    <row r="58" spans="1:29" s="14" customFormat="1" ht="9" thickBot="1">
      <c r="A58" s="48"/>
      <c r="B58" s="66"/>
      <c r="C58" s="67" t="s">
        <v>10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</row>
    <row r="59" spans="1:29" s="12" customFormat="1" ht="9" thickBot="1">
      <c r="A59" s="28"/>
      <c r="B59" s="63" t="s">
        <v>17</v>
      </c>
      <c r="C59" s="63"/>
      <c r="D59" s="64">
        <f aca="true" t="shared" si="19" ref="D59:AC59">SUM(D46:D58)</f>
        <v>52.5</v>
      </c>
      <c r="E59" s="64">
        <f t="shared" si="19"/>
        <v>55</v>
      </c>
      <c r="F59" s="64">
        <f t="shared" si="19"/>
        <v>52.5</v>
      </c>
      <c r="G59" s="64">
        <f t="shared" si="19"/>
        <v>22.083</v>
      </c>
      <c r="H59" s="64">
        <f t="shared" si="19"/>
        <v>22.083</v>
      </c>
      <c r="I59" s="64">
        <f t="shared" si="19"/>
        <v>45</v>
      </c>
      <c r="J59" s="64">
        <f t="shared" si="19"/>
        <v>0</v>
      </c>
      <c r="K59" s="64">
        <f t="shared" si="19"/>
        <v>0</v>
      </c>
      <c r="L59" s="64">
        <f t="shared" si="19"/>
        <v>0</v>
      </c>
      <c r="M59" s="64">
        <f t="shared" si="19"/>
        <v>45</v>
      </c>
      <c r="N59" s="64"/>
      <c r="O59" s="64">
        <f t="shared" si="19"/>
        <v>71.5</v>
      </c>
      <c r="P59" s="64">
        <f t="shared" si="19"/>
        <v>77.5</v>
      </c>
      <c r="Q59" s="64">
        <f t="shared" si="19"/>
        <v>71.5</v>
      </c>
      <c r="R59" s="64">
        <f t="shared" si="19"/>
        <v>77.5</v>
      </c>
      <c r="S59" s="64">
        <f t="shared" si="19"/>
        <v>45</v>
      </c>
      <c r="T59" s="64">
        <f t="shared" si="19"/>
        <v>0</v>
      </c>
      <c r="U59" s="64">
        <f t="shared" si="19"/>
        <v>0</v>
      </c>
      <c r="V59" s="64">
        <f t="shared" si="19"/>
        <v>0</v>
      </c>
      <c r="W59" s="64">
        <f t="shared" si="19"/>
        <v>45</v>
      </c>
      <c r="X59" s="64"/>
      <c r="Y59" s="64">
        <f t="shared" si="19"/>
        <v>22.083</v>
      </c>
      <c r="Z59" s="64">
        <f t="shared" si="19"/>
        <v>22.083</v>
      </c>
      <c r="AA59" s="64">
        <f t="shared" si="19"/>
        <v>52.5</v>
      </c>
      <c r="AB59" s="64">
        <f t="shared" si="19"/>
        <v>55</v>
      </c>
      <c r="AC59" s="64">
        <f t="shared" si="19"/>
        <v>52.5</v>
      </c>
    </row>
    <row r="60" spans="1:29" s="12" customFormat="1" ht="8.25">
      <c r="A60" s="28"/>
      <c r="B60" s="69" t="s">
        <v>18</v>
      </c>
      <c r="C60" s="70">
        <v>2</v>
      </c>
      <c r="D60" s="71">
        <v>125</v>
      </c>
      <c r="E60" s="71">
        <v>125</v>
      </c>
      <c r="F60" s="71">
        <v>125</v>
      </c>
      <c r="G60" s="71">
        <v>125</v>
      </c>
      <c r="H60" s="71">
        <v>80</v>
      </c>
      <c r="I60" s="71">
        <v>125</v>
      </c>
      <c r="J60" s="71">
        <v>125</v>
      </c>
      <c r="K60" s="71">
        <v>125</v>
      </c>
      <c r="L60" s="71">
        <v>125</v>
      </c>
      <c r="M60" s="71">
        <v>80</v>
      </c>
      <c r="N60" s="71"/>
      <c r="O60" s="71">
        <v>125</v>
      </c>
      <c r="P60" s="71">
        <v>80</v>
      </c>
      <c r="Q60" s="71">
        <v>80</v>
      </c>
      <c r="R60" s="71">
        <v>80</v>
      </c>
      <c r="S60" s="71">
        <v>80</v>
      </c>
      <c r="T60" s="71">
        <v>80</v>
      </c>
      <c r="U60" s="71">
        <v>80</v>
      </c>
      <c r="V60" s="71">
        <v>80</v>
      </c>
      <c r="W60" s="71">
        <v>80</v>
      </c>
      <c r="X60" s="71"/>
      <c r="Y60" s="71">
        <v>80</v>
      </c>
      <c r="Z60" s="71">
        <v>80</v>
      </c>
      <c r="AA60" s="71">
        <v>80</v>
      </c>
      <c r="AB60" s="71">
        <v>80</v>
      </c>
      <c r="AC60" s="71">
        <v>80</v>
      </c>
    </row>
    <row r="61" spans="1:29" s="12" customFormat="1" ht="8.25">
      <c r="A61" s="28"/>
      <c r="B61" s="72" t="s">
        <v>7</v>
      </c>
      <c r="C61" s="73">
        <v>3</v>
      </c>
      <c r="D61" s="74">
        <v>80</v>
      </c>
      <c r="E61" s="74">
        <v>80</v>
      </c>
      <c r="F61" s="74">
        <v>80</v>
      </c>
      <c r="G61" s="74">
        <v>80</v>
      </c>
      <c r="H61" s="74">
        <v>80</v>
      </c>
      <c r="I61" s="74">
        <v>80</v>
      </c>
      <c r="J61" s="74">
        <v>80</v>
      </c>
      <c r="K61" s="74">
        <v>80</v>
      </c>
      <c r="L61" s="74">
        <v>80</v>
      </c>
      <c r="M61" s="74">
        <v>80</v>
      </c>
      <c r="N61" s="74"/>
      <c r="O61" s="74">
        <v>80</v>
      </c>
      <c r="P61" s="74">
        <v>80</v>
      </c>
      <c r="Q61" s="74">
        <v>80</v>
      </c>
      <c r="R61" s="74">
        <v>80</v>
      </c>
      <c r="S61" s="74">
        <v>80</v>
      </c>
      <c r="T61" s="74">
        <v>80</v>
      </c>
      <c r="U61" s="74">
        <v>80</v>
      </c>
      <c r="V61" s="74">
        <v>80</v>
      </c>
      <c r="W61" s="74">
        <v>80</v>
      </c>
      <c r="X61" s="74"/>
      <c r="Y61" s="74">
        <v>80</v>
      </c>
      <c r="Z61" s="74">
        <v>80</v>
      </c>
      <c r="AA61" s="74">
        <v>80</v>
      </c>
      <c r="AB61" s="74">
        <v>80</v>
      </c>
      <c r="AC61" s="74">
        <v>80</v>
      </c>
    </row>
    <row r="62" spans="1:29" s="12" customFormat="1" ht="8.25">
      <c r="A62" s="28"/>
      <c r="B62" s="72" t="s">
        <v>4</v>
      </c>
      <c r="C62" s="75">
        <v>4</v>
      </c>
      <c r="D62" s="76">
        <v>80</v>
      </c>
      <c r="E62" s="76">
        <v>80</v>
      </c>
      <c r="F62" s="76">
        <v>80</v>
      </c>
      <c r="G62" s="76">
        <v>80</v>
      </c>
      <c r="H62" s="76">
        <v>80</v>
      </c>
      <c r="I62" s="76">
        <v>80</v>
      </c>
      <c r="J62" s="76">
        <v>80</v>
      </c>
      <c r="K62" s="76">
        <v>80</v>
      </c>
      <c r="L62" s="76">
        <v>80</v>
      </c>
      <c r="M62" s="76">
        <v>80</v>
      </c>
      <c r="N62" s="76"/>
      <c r="O62" s="76">
        <v>80</v>
      </c>
      <c r="P62" s="76">
        <v>80</v>
      </c>
      <c r="Q62" s="76">
        <v>80</v>
      </c>
      <c r="R62" s="76">
        <v>80</v>
      </c>
      <c r="S62" s="76">
        <v>80</v>
      </c>
      <c r="T62" s="76">
        <v>80</v>
      </c>
      <c r="U62" s="76">
        <v>80</v>
      </c>
      <c r="V62" s="76">
        <v>80</v>
      </c>
      <c r="W62" s="76">
        <v>80</v>
      </c>
      <c r="X62" s="76"/>
      <c r="Y62" s="76">
        <v>80</v>
      </c>
      <c r="Z62" s="76">
        <v>80</v>
      </c>
      <c r="AA62" s="76">
        <v>80</v>
      </c>
      <c r="AB62" s="76">
        <v>80</v>
      </c>
      <c r="AC62" s="76">
        <v>80</v>
      </c>
    </row>
    <row r="63" spans="1:29" s="12" customFormat="1" ht="8.25">
      <c r="A63" s="28"/>
      <c r="B63" s="72"/>
      <c r="C63" s="73">
        <v>5</v>
      </c>
      <c r="D63" s="74">
        <v>80</v>
      </c>
      <c r="E63" s="74">
        <v>80</v>
      </c>
      <c r="F63" s="74">
        <v>80</v>
      </c>
      <c r="G63" s="74">
        <v>80</v>
      </c>
      <c r="H63" s="74">
        <v>80</v>
      </c>
      <c r="I63" s="74">
        <v>80</v>
      </c>
      <c r="J63" s="74">
        <v>80</v>
      </c>
      <c r="K63" s="74">
        <v>80</v>
      </c>
      <c r="L63" s="74">
        <v>80</v>
      </c>
      <c r="M63" s="74">
        <v>80</v>
      </c>
      <c r="N63" s="74"/>
      <c r="O63" s="74">
        <v>80</v>
      </c>
      <c r="P63" s="74">
        <v>80</v>
      </c>
      <c r="Q63" s="74">
        <v>80</v>
      </c>
      <c r="R63" s="74">
        <v>80</v>
      </c>
      <c r="S63" s="74">
        <v>80</v>
      </c>
      <c r="T63" s="74">
        <v>80</v>
      </c>
      <c r="U63" s="74">
        <v>80</v>
      </c>
      <c r="V63" s="74">
        <v>80</v>
      </c>
      <c r="W63" s="74">
        <v>80</v>
      </c>
      <c r="X63" s="74"/>
      <c r="Y63" s="74">
        <v>80</v>
      </c>
      <c r="Z63" s="74">
        <v>80</v>
      </c>
      <c r="AA63" s="74">
        <v>80</v>
      </c>
      <c r="AB63" s="74">
        <v>80</v>
      </c>
      <c r="AC63" s="74">
        <v>80</v>
      </c>
    </row>
    <row r="64" spans="1:29" s="12" customFormat="1" ht="8.25">
      <c r="A64" s="28"/>
      <c r="B64" s="72"/>
      <c r="C64" s="75">
        <v>6</v>
      </c>
      <c r="D64" s="76">
        <v>80</v>
      </c>
      <c r="E64" s="76">
        <v>80</v>
      </c>
      <c r="F64" s="76">
        <v>80</v>
      </c>
      <c r="G64" s="76">
        <v>80</v>
      </c>
      <c r="H64" s="76">
        <v>80</v>
      </c>
      <c r="I64" s="76">
        <v>80</v>
      </c>
      <c r="J64" s="76">
        <v>80</v>
      </c>
      <c r="K64" s="76">
        <v>80</v>
      </c>
      <c r="L64" s="76">
        <v>80</v>
      </c>
      <c r="M64" s="76">
        <v>80</v>
      </c>
      <c r="N64" s="76"/>
      <c r="O64" s="76">
        <v>80</v>
      </c>
      <c r="P64" s="76">
        <v>80</v>
      </c>
      <c r="Q64" s="76">
        <v>80</v>
      </c>
      <c r="R64" s="76">
        <v>80</v>
      </c>
      <c r="S64" s="76">
        <v>80</v>
      </c>
      <c r="T64" s="76">
        <v>80</v>
      </c>
      <c r="U64" s="76">
        <v>80</v>
      </c>
      <c r="V64" s="76">
        <v>80</v>
      </c>
      <c r="W64" s="76">
        <v>80</v>
      </c>
      <c r="X64" s="76"/>
      <c r="Y64" s="76">
        <v>80</v>
      </c>
      <c r="Z64" s="76">
        <v>80</v>
      </c>
      <c r="AA64" s="76">
        <v>80</v>
      </c>
      <c r="AB64" s="76">
        <v>80</v>
      </c>
      <c r="AC64" s="76">
        <v>80</v>
      </c>
    </row>
    <row r="65" spans="1:29" s="12" customFormat="1" ht="8.25">
      <c r="A65" s="28"/>
      <c r="B65" s="72"/>
      <c r="C65" s="73">
        <v>7</v>
      </c>
      <c r="D65" s="74">
        <v>80</v>
      </c>
      <c r="E65" s="74">
        <v>80</v>
      </c>
      <c r="F65" s="74">
        <v>80</v>
      </c>
      <c r="G65" s="74">
        <v>80</v>
      </c>
      <c r="H65" s="74">
        <v>80</v>
      </c>
      <c r="I65" s="74">
        <v>80</v>
      </c>
      <c r="J65" s="74">
        <v>80</v>
      </c>
      <c r="K65" s="74">
        <v>80</v>
      </c>
      <c r="L65" s="74">
        <v>80</v>
      </c>
      <c r="M65" s="74">
        <v>80</v>
      </c>
      <c r="N65" s="74"/>
      <c r="O65" s="74">
        <v>80</v>
      </c>
      <c r="P65" s="74">
        <v>80</v>
      </c>
      <c r="Q65" s="74">
        <v>80</v>
      </c>
      <c r="R65" s="74">
        <v>80</v>
      </c>
      <c r="S65" s="74">
        <v>80</v>
      </c>
      <c r="T65" s="74">
        <v>80</v>
      </c>
      <c r="U65" s="74">
        <v>80</v>
      </c>
      <c r="V65" s="74">
        <v>80</v>
      </c>
      <c r="W65" s="74">
        <v>80</v>
      </c>
      <c r="X65" s="74"/>
      <c r="Y65" s="74">
        <v>80</v>
      </c>
      <c r="Z65" s="74">
        <v>80</v>
      </c>
      <c r="AA65" s="74">
        <v>80</v>
      </c>
      <c r="AB65" s="74">
        <v>80</v>
      </c>
      <c r="AC65" s="74">
        <v>80</v>
      </c>
    </row>
    <row r="66" spans="1:29" s="12" customFormat="1" ht="8.25">
      <c r="A66" s="28"/>
      <c r="B66" s="72"/>
      <c r="C66" s="75">
        <v>8</v>
      </c>
      <c r="D66" s="76">
        <v>80</v>
      </c>
      <c r="E66" s="76">
        <v>80</v>
      </c>
      <c r="F66" s="76">
        <v>80</v>
      </c>
      <c r="G66" s="76">
        <v>80</v>
      </c>
      <c r="H66" s="76">
        <v>80</v>
      </c>
      <c r="I66" s="76">
        <v>80</v>
      </c>
      <c r="J66" s="76">
        <v>80</v>
      </c>
      <c r="K66" s="76">
        <v>80</v>
      </c>
      <c r="L66" s="76">
        <v>80</v>
      </c>
      <c r="M66" s="76">
        <v>80</v>
      </c>
      <c r="N66" s="76"/>
      <c r="O66" s="76">
        <v>80</v>
      </c>
      <c r="P66" s="76">
        <v>80</v>
      </c>
      <c r="Q66" s="76">
        <v>80</v>
      </c>
      <c r="R66" s="76">
        <v>80</v>
      </c>
      <c r="S66" s="76">
        <v>80</v>
      </c>
      <c r="T66" s="76">
        <v>80</v>
      </c>
      <c r="U66" s="76">
        <v>80</v>
      </c>
      <c r="V66" s="76">
        <v>80</v>
      </c>
      <c r="W66" s="76">
        <v>80</v>
      </c>
      <c r="X66" s="76"/>
      <c r="Y66" s="76">
        <v>80</v>
      </c>
      <c r="Z66" s="76">
        <v>80</v>
      </c>
      <c r="AA66" s="76">
        <v>80</v>
      </c>
      <c r="AB66" s="76">
        <v>80</v>
      </c>
      <c r="AC66" s="76">
        <v>80</v>
      </c>
    </row>
    <row r="67" spans="1:29" s="12" customFormat="1" ht="8.25">
      <c r="A67" s="28"/>
      <c r="B67" s="72"/>
      <c r="C67" s="73">
        <v>9</v>
      </c>
      <c r="D67" s="74">
        <v>115</v>
      </c>
      <c r="E67" s="74">
        <v>115</v>
      </c>
      <c r="F67" s="74">
        <v>115</v>
      </c>
      <c r="G67" s="74">
        <v>115</v>
      </c>
      <c r="H67" s="74">
        <v>115</v>
      </c>
      <c r="I67" s="74">
        <v>115</v>
      </c>
      <c r="J67" s="74">
        <v>115</v>
      </c>
      <c r="K67" s="74">
        <v>115</v>
      </c>
      <c r="L67" s="74">
        <v>115</v>
      </c>
      <c r="M67" s="74">
        <v>115</v>
      </c>
      <c r="N67" s="74"/>
      <c r="O67" s="74">
        <v>115</v>
      </c>
      <c r="P67" s="74">
        <v>115</v>
      </c>
      <c r="Q67" s="74">
        <v>115</v>
      </c>
      <c r="R67" s="74">
        <v>115</v>
      </c>
      <c r="S67" s="74">
        <v>115</v>
      </c>
      <c r="T67" s="74">
        <v>115</v>
      </c>
      <c r="U67" s="74">
        <v>115</v>
      </c>
      <c r="V67" s="74">
        <v>115</v>
      </c>
      <c r="W67" s="74">
        <v>115</v>
      </c>
      <c r="X67" s="74"/>
      <c r="Y67" s="74">
        <v>115</v>
      </c>
      <c r="Z67" s="74">
        <v>115</v>
      </c>
      <c r="AA67" s="74">
        <v>115</v>
      </c>
      <c r="AB67" s="74">
        <v>115</v>
      </c>
      <c r="AC67" s="74">
        <v>115</v>
      </c>
    </row>
    <row r="68" spans="1:29" s="12" customFormat="1" ht="8.25">
      <c r="A68" s="28"/>
      <c r="B68" s="72"/>
      <c r="C68" s="75">
        <v>10</v>
      </c>
      <c r="D68" s="76">
        <v>115</v>
      </c>
      <c r="E68" s="76">
        <v>115</v>
      </c>
      <c r="F68" s="76">
        <v>115</v>
      </c>
      <c r="G68" s="76">
        <v>115</v>
      </c>
      <c r="H68" s="76">
        <v>115</v>
      </c>
      <c r="I68" s="76">
        <v>115</v>
      </c>
      <c r="J68" s="76">
        <v>115</v>
      </c>
      <c r="K68" s="76">
        <v>115</v>
      </c>
      <c r="L68" s="76">
        <v>115</v>
      </c>
      <c r="M68" s="76">
        <v>115</v>
      </c>
      <c r="N68" s="76"/>
      <c r="O68" s="76">
        <v>115</v>
      </c>
      <c r="P68" s="76">
        <v>115</v>
      </c>
      <c r="Q68" s="76">
        <v>115</v>
      </c>
      <c r="R68" s="76">
        <v>115</v>
      </c>
      <c r="S68" s="76">
        <v>115</v>
      </c>
      <c r="T68" s="76">
        <v>115</v>
      </c>
      <c r="U68" s="76">
        <v>115</v>
      </c>
      <c r="V68" s="76">
        <v>115</v>
      </c>
      <c r="W68" s="76">
        <v>115</v>
      </c>
      <c r="X68" s="76"/>
      <c r="Y68" s="76">
        <v>115</v>
      </c>
      <c r="Z68" s="76">
        <v>115</v>
      </c>
      <c r="AA68" s="76">
        <v>115</v>
      </c>
      <c r="AB68" s="76">
        <v>115</v>
      </c>
      <c r="AC68" s="76">
        <v>115</v>
      </c>
    </row>
    <row r="69" spans="1:29" s="12" customFormat="1" ht="8.25">
      <c r="A69" s="28"/>
      <c r="B69" s="72"/>
      <c r="C69" s="77">
        <v>11</v>
      </c>
      <c r="D69" s="78">
        <v>115</v>
      </c>
      <c r="E69" s="78">
        <v>115</v>
      </c>
      <c r="F69" s="78">
        <v>115</v>
      </c>
      <c r="G69" s="78">
        <v>115</v>
      </c>
      <c r="H69" s="78">
        <v>115</v>
      </c>
      <c r="I69" s="78">
        <v>115</v>
      </c>
      <c r="J69" s="78">
        <v>115</v>
      </c>
      <c r="K69" s="78">
        <v>115</v>
      </c>
      <c r="L69" s="78">
        <v>115</v>
      </c>
      <c r="M69" s="78">
        <v>115</v>
      </c>
      <c r="N69" s="78"/>
      <c r="O69" s="78">
        <v>115</v>
      </c>
      <c r="P69" s="78">
        <v>115</v>
      </c>
      <c r="Q69" s="78">
        <v>115</v>
      </c>
      <c r="R69" s="78">
        <v>115</v>
      </c>
      <c r="S69" s="78">
        <v>115</v>
      </c>
      <c r="T69" s="78">
        <v>115</v>
      </c>
      <c r="U69" s="78">
        <v>115</v>
      </c>
      <c r="V69" s="78">
        <v>115</v>
      </c>
      <c r="W69" s="78">
        <v>115</v>
      </c>
      <c r="X69" s="78"/>
      <c r="Y69" s="78">
        <v>115</v>
      </c>
      <c r="Z69" s="78">
        <v>115</v>
      </c>
      <c r="AA69" s="78">
        <v>115</v>
      </c>
      <c r="AB69" s="78">
        <v>115</v>
      </c>
      <c r="AC69" s="78">
        <v>115</v>
      </c>
    </row>
    <row r="70" spans="1:29" s="12" customFormat="1" ht="8.25">
      <c r="A70" s="28"/>
      <c r="B70" s="72"/>
      <c r="C70" s="75">
        <v>12</v>
      </c>
      <c r="D70" s="76">
        <v>115</v>
      </c>
      <c r="E70" s="76">
        <v>115</v>
      </c>
      <c r="F70" s="76">
        <v>115</v>
      </c>
      <c r="G70" s="76">
        <v>100</v>
      </c>
      <c r="H70" s="76">
        <v>100</v>
      </c>
      <c r="I70" s="76">
        <v>115</v>
      </c>
      <c r="J70" s="76">
        <v>115</v>
      </c>
      <c r="K70" s="76">
        <v>115</v>
      </c>
      <c r="L70" s="76">
        <v>115</v>
      </c>
      <c r="M70" s="76">
        <v>115</v>
      </c>
      <c r="N70" s="76"/>
      <c r="O70" s="76">
        <v>115</v>
      </c>
      <c r="P70" s="76">
        <v>115</v>
      </c>
      <c r="Q70" s="76">
        <v>115</v>
      </c>
      <c r="R70" s="76">
        <v>115</v>
      </c>
      <c r="S70" s="76">
        <v>115</v>
      </c>
      <c r="T70" s="76">
        <v>115</v>
      </c>
      <c r="U70" s="76">
        <v>115</v>
      </c>
      <c r="V70" s="76">
        <v>115</v>
      </c>
      <c r="W70" s="76">
        <v>115</v>
      </c>
      <c r="X70" s="76"/>
      <c r="Y70" s="76">
        <v>100</v>
      </c>
      <c r="Z70" s="76">
        <v>100</v>
      </c>
      <c r="AA70" s="76">
        <v>115</v>
      </c>
      <c r="AB70" s="76">
        <v>115</v>
      </c>
      <c r="AC70" s="76">
        <v>115</v>
      </c>
    </row>
    <row r="71" spans="1:29" s="12" customFormat="1" ht="8.25">
      <c r="A71" s="28"/>
      <c r="B71" s="72"/>
      <c r="C71" s="77" t="s">
        <v>9</v>
      </c>
      <c r="D71" s="78">
        <v>20</v>
      </c>
      <c r="E71" s="78">
        <v>20</v>
      </c>
      <c r="F71" s="78">
        <v>20</v>
      </c>
      <c r="G71" s="78">
        <v>20</v>
      </c>
      <c r="H71" s="78">
        <v>20</v>
      </c>
      <c r="I71" s="78">
        <v>20</v>
      </c>
      <c r="J71" s="78">
        <v>20</v>
      </c>
      <c r="K71" s="78">
        <v>20</v>
      </c>
      <c r="L71" s="78">
        <v>20</v>
      </c>
      <c r="M71" s="78">
        <v>20</v>
      </c>
      <c r="N71" s="78"/>
      <c r="O71" s="78">
        <v>20</v>
      </c>
      <c r="P71" s="78">
        <v>20</v>
      </c>
      <c r="Q71" s="78">
        <v>20</v>
      </c>
      <c r="R71" s="78">
        <v>20</v>
      </c>
      <c r="S71" s="78">
        <v>20</v>
      </c>
      <c r="T71" s="78">
        <v>20</v>
      </c>
      <c r="U71" s="78">
        <v>20</v>
      </c>
      <c r="V71" s="78">
        <v>20</v>
      </c>
      <c r="W71" s="78">
        <v>20</v>
      </c>
      <c r="X71" s="78"/>
      <c r="Y71" s="78">
        <v>20</v>
      </c>
      <c r="Z71" s="78">
        <v>20</v>
      </c>
      <c r="AA71" s="78">
        <v>20</v>
      </c>
      <c r="AB71" s="78">
        <v>20</v>
      </c>
      <c r="AC71" s="78">
        <v>20</v>
      </c>
    </row>
    <row r="72" spans="1:29" s="12" customFormat="1" ht="9" thickBot="1">
      <c r="A72" s="28"/>
      <c r="B72" s="58"/>
      <c r="C72" s="59" t="s">
        <v>10</v>
      </c>
      <c r="D72" s="60">
        <v>20</v>
      </c>
      <c r="E72" s="60">
        <v>20</v>
      </c>
      <c r="F72" s="60">
        <v>20</v>
      </c>
      <c r="G72" s="60">
        <v>20</v>
      </c>
      <c r="H72" s="60">
        <v>20</v>
      </c>
      <c r="I72" s="60">
        <v>20</v>
      </c>
      <c r="J72" s="60">
        <v>20</v>
      </c>
      <c r="K72" s="60">
        <v>20</v>
      </c>
      <c r="L72" s="60">
        <v>20</v>
      </c>
      <c r="M72" s="60">
        <v>20</v>
      </c>
      <c r="N72" s="60"/>
      <c r="O72" s="60">
        <v>20</v>
      </c>
      <c r="P72" s="60">
        <v>20</v>
      </c>
      <c r="Q72" s="60">
        <v>20</v>
      </c>
      <c r="R72" s="60">
        <v>20</v>
      </c>
      <c r="S72" s="60">
        <v>20</v>
      </c>
      <c r="T72" s="60">
        <v>20</v>
      </c>
      <c r="U72" s="60">
        <v>20</v>
      </c>
      <c r="V72" s="60">
        <v>20</v>
      </c>
      <c r="W72" s="60">
        <v>20</v>
      </c>
      <c r="X72" s="60"/>
      <c r="Y72" s="60">
        <v>20</v>
      </c>
      <c r="Z72" s="60">
        <v>20</v>
      </c>
      <c r="AA72" s="60">
        <v>20</v>
      </c>
      <c r="AB72" s="60">
        <v>20</v>
      </c>
      <c r="AC72" s="60">
        <v>20</v>
      </c>
    </row>
    <row r="73" spans="1:29" s="12" customFormat="1" ht="8.25">
      <c r="A73" s="28"/>
      <c r="B73" s="69" t="s">
        <v>3</v>
      </c>
      <c r="C73" s="79">
        <v>2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</row>
    <row r="74" spans="1:29" s="12" customFormat="1" ht="8.25">
      <c r="A74" s="28"/>
      <c r="B74" s="72" t="s">
        <v>39</v>
      </c>
      <c r="C74" s="75">
        <v>3</v>
      </c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</row>
    <row r="75" spans="1:29" s="12" customFormat="1" ht="8.25">
      <c r="A75" s="28"/>
      <c r="B75" s="72" t="s">
        <v>7</v>
      </c>
      <c r="C75" s="73">
        <v>4</v>
      </c>
      <c r="D75" s="74"/>
      <c r="E75" s="74"/>
      <c r="F75" s="74"/>
      <c r="G75" s="74"/>
      <c r="H75" s="74"/>
      <c r="I75" s="74"/>
      <c r="J75" s="74"/>
      <c r="K75" s="74"/>
      <c r="L75" s="74"/>
      <c r="M75" s="76"/>
      <c r="N75" s="76"/>
      <c r="O75" s="76"/>
      <c r="P75" s="76"/>
      <c r="Q75" s="76"/>
      <c r="R75" s="76"/>
      <c r="S75" s="74"/>
      <c r="T75" s="74"/>
      <c r="U75" s="74"/>
      <c r="V75" s="74"/>
      <c r="W75" s="76"/>
      <c r="X75" s="76"/>
      <c r="Y75" s="74"/>
      <c r="Z75" s="74"/>
      <c r="AA75" s="74"/>
      <c r="AB75" s="74"/>
      <c r="AC75" s="74"/>
    </row>
    <row r="76" spans="1:29" s="12" customFormat="1" ht="8.25">
      <c r="A76" s="28"/>
      <c r="B76" s="72" t="s">
        <v>32</v>
      </c>
      <c r="C76" s="75">
        <v>5</v>
      </c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</row>
    <row r="77" spans="1:29" s="12" customFormat="1" ht="8.25">
      <c r="A77" s="28"/>
      <c r="B77" s="72"/>
      <c r="C77" s="73">
        <v>6</v>
      </c>
      <c r="D77" s="74"/>
      <c r="E77" s="74"/>
      <c r="F77" s="74"/>
      <c r="G77" s="74"/>
      <c r="H77" s="74"/>
      <c r="I77" s="74"/>
      <c r="J77" s="74"/>
      <c r="K77" s="74"/>
      <c r="L77" s="74"/>
      <c r="M77" s="76"/>
      <c r="N77" s="76"/>
      <c r="O77" s="76"/>
      <c r="P77" s="76"/>
      <c r="Q77" s="76"/>
      <c r="R77" s="76"/>
      <c r="S77" s="74"/>
      <c r="T77" s="74"/>
      <c r="U77" s="74"/>
      <c r="V77" s="74"/>
      <c r="W77" s="76"/>
      <c r="X77" s="76"/>
      <c r="Y77" s="74"/>
      <c r="Z77" s="74"/>
      <c r="AA77" s="74"/>
      <c r="AB77" s="74"/>
      <c r="AC77" s="74"/>
    </row>
    <row r="78" spans="1:29" s="12" customFormat="1" ht="8.25">
      <c r="A78" s="28"/>
      <c r="B78" s="72"/>
      <c r="C78" s="75">
        <v>7</v>
      </c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</row>
    <row r="79" spans="1:29" s="12" customFormat="1" ht="8.25">
      <c r="A79" s="28"/>
      <c r="B79" s="72"/>
      <c r="C79" s="73">
        <v>8</v>
      </c>
      <c r="D79" s="74"/>
      <c r="E79" s="74"/>
      <c r="F79" s="74"/>
      <c r="G79" s="74"/>
      <c r="H79" s="74"/>
      <c r="I79" s="74"/>
      <c r="J79" s="74"/>
      <c r="K79" s="74"/>
      <c r="L79" s="74"/>
      <c r="M79" s="76"/>
      <c r="N79" s="76"/>
      <c r="O79" s="76"/>
      <c r="P79" s="76"/>
      <c r="Q79" s="76"/>
      <c r="R79" s="76"/>
      <c r="S79" s="74"/>
      <c r="T79" s="74"/>
      <c r="U79" s="74"/>
      <c r="V79" s="74"/>
      <c r="W79" s="76"/>
      <c r="X79" s="76"/>
      <c r="Y79" s="74"/>
      <c r="Z79" s="74"/>
      <c r="AA79" s="74"/>
      <c r="AB79" s="74"/>
      <c r="AC79" s="74"/>
    </row>
    <row r="80" spans="1:29" s="12" customFormat="1" ht="8.25">
      <c r="A80" s="28"/>
      <c r="B80" s="72"/>
      <c r="C80" s="75">
        <v>9</v>
      </c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</row>
    <row r="81" spans="1:29" s="12" customFormat="1" ht="8.25">
      <c r="A81" s="28"/>
      <c r="B81" s="72"/>
      <c r="C81" s="73">
        <v>10</v>
      </c>
      <c r="D81" s="74"/>
      <c r="E81" s="74"/>
      <c r="F81" s="74"/>
      <c r="G81" s="74"/>
      <c r="H81" s="74"/>
      <c r="I81" s="74"/>
      <c r="J81" s="74"/>
      <c r="K81" s="74"/>
      <c r="L81" s="74"/>
      <c r="M81" s="76"/>
      <c r="N81" s="74"/>
      <c r="O81" s="76"/>
      <c r="P81" s="76"/>
      <c r="Q81" s="76"/>
      <c r="R81" s="76"/>
      <c r="S81" s="74"/>
      <c r="T81" s="74"/>
      <c r="U81" s="74"/>
      <c r="V81" s="74"/>
      <c r="W81" s="76"/>
      <c r="X81" s="74"/>
      <c r="Y81" s="74"/>
      <c r="Z81" s="74"/>
      <c r="AA81" s="74"/>
      <c r="AB81" s="74"/>
      <c r="AC81" s="74"/>
    </row>
    <row r="82" spans="1:29" s="12" customFormat="1" ht="8.25">
      <c r="A82" s="28"/>
      <c r="B82" s="72"/>
      <c r="C82" s="75">
        <v>11</v>
      </c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</row>
    <row r="83" spans="1:29" s="12" customFormat="1" ht="8.25">
      <c r="A83" s="28"/>
      <c r="B83" s="72"/>
      <c r="C83" s="75">
        <v>12</v>
      </c>
      <c r="D83" s="76">
        <v>1047</v>
      </c>
      <c r="E83" s="76">
        <v>1073</v>
      </c>
      <c r="F83" s="76">
        <v>1047</v>
      </c>
      <c r="G83" s="76">
        <v>538</v>
      </c>
      <c r="H83" s="76">
        <v>538</v>
      </c>
      <c r="I83" s="76">
        <v>1285</v>
      </c>
      <c r="J83" s="76">
        <v>2502</v>
      </c>
      <c r="K83" s="76">
        <v>2613</v>
      </c>
      <c r="L83" s="76">
        <v>2502</v>
      </c>
      <c r="M83" s="76">
        <v>1285</v>
      </c>
      <c r="N83" s="76"/>
      <c r="O83" s="76">
        <v>2995</v>
      </c>
      <c r="P83" s="76">
        <v>3224</v>
      </c>
      <c r="Q83" s="76">
        <v>2995</v>
      </c>
      <c r="R83" s="76">
        <v>3224</v>
      </c>
      <c r="S83" s="76">
        <v>1285</v>
      </c>
      <c r="T83" s="76">
        <v>2502</v>
      </c>
      <c r="U83" s="76">
        <v>2613</v>
      </c>
      <c r="V83" s="76">
        <v>2502</v>
      </c>
      <c r="W83" s="76">
        <v>1285</v>
      </c>
      <c r="X83" s="76"/>
      <c r="Y83" s="76">
        <v>538</v>
      </c>
      <c r="Z83" s="76">
        <v>538</v>
      </c>
      <c r="AA83" s="76">
        <v>1047</v>
      </c>
      <c r="AB83" s="76">
        <v>1073</v>
      </c>
      <c r="AC83" s="76">
        <v>1047</v>
      </c>
    </row>
    <row r="84" spans="1:29" s="12" customFormat="1" ht="8.25">
      <c r="A84" s="28"/>
      <c r="B84" s="72"/>
      <c r="C84" s="75" t="s">
        <v>9</v>
      </c>
      <c r="D84" s="76">
        <v>2000</v>
      </c>
      <c r="E84" s="76">
        <v>2000</v>
      </c>
      <c r="F84" s="76">
        <v>2000</v>
      </c>
      <c r="G84" s="76">
        <v>0</v>
      </c>
      <c r="H84" s="76">
        <v>0</v>
      </c>
      <c r="I84" s="76">
        <v>1500</v>
      </c>
      <c r="J84" s="76">
        <v>3000</v>
      </c>
      <c r="K84" s="76">
        <v>3000</v>
      </c>
      <c r="L84" s="76">
        <v>3000</v>
      </c>
      <c r="M84" s="76">
        <v>1500</v>
      </c>
      <c r="N84" s="76"/>
      <c r="O84" s="76">
        <v>3500</v>
      </c>
      <c r="P84" s="76">
        <v>3700</v>
      </c>
      <c r="Q84" s="76">
        <v>3500</v>
      </c>
      <c r="R84" s="76">
        <v>3700</v>
      </c>
      <c r="S84" s="76">
        <v>1500</v>
      </c>
      <c r="T84" s="76">
        <v>3000</v>
      </c>
      <c r="U84" s="76">
        <v>3000</v>
      </c>
      <c r="V84" s="76">
        <v>3000</v>
      </c>
      <c r="W84" s="76">
        <v>1500</v>
      </c>
      <c r="X84" s="76"/>
      <c r="Y84" s="76">
        <v>0</v>
      </c>
      <c r="Z84" s="76">
        <v>0</v>
      </c>
      <c r="AA84" s="76">
        <v>2000</v>
      </c>
      <c r="AB84" s="76">
        <v>2000</v>
      </c>
      <c r="AC84" s="76">
        <v>2000</v>
      </c>
    </row>
    <row r="85" spans="1:29" s="12" customFormat="1" ht="9" thickBot="1">
      <c r="A85" s="28"/>
      <c r="B85" s="58"/>
      <c r="C85" s="59" t="s">
        <v>10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/>
      <c r="O85" s="60">
        <v>0</v>
      </c>
      <c r="P85" s="60">
        <v>0</v>
      </c>
      <c r="Q85" s="60">
        <v>0</v>
      </c>
      <c r="R85" s="60">
        <v>0</v>
      </c>
      <c r="S85" s="60">
        <v>0</v>
      </c>
      <c r="T85" s="60">
        <v>0</v>
      </c>
      <c r="U85" s="60">
        <v>0</v>
      </c>
      <c r="V85" s="60">
        <v>0</v>
      </c>
      <c r="W85" s="60">
        <v>0</v>
      </c>
      <c r="X85" s="60"/>
      <c r="Y85" s="60">
        <v>0</v>
      </c>
      <c r="Z85" s="60">
        <v>0</v>
      </c>
      <c r="AA85" s="60">
        <v>0</v>
      </c>
      <c r="AB85" s="60">
        <v>0</v>
      </c>
      <c r="AC85" s="60">
        <v>0</v>
      </c>
    </row>
    <row r="86" spans="1:29" s="12" customFormat="1" ht="9" thickBot="1">
      <c r="A86" s="28"/>
      <c r="B86" s="61" t="s">
        <v>73</v>
      </c>
      <c r="C86" s="59"/>
      <c r="D86" s="68">
        <f>'FLR 12'!D87</f>
        <v>219.999999999999</v>
      </c>
      <c r="E86" s="68">
        <f>'FLR 12'!E87</f>
        <v>293.333333333332</v>
      </c>
      <c r="F86" s="68">
        <f>'FLR 12'!F87</f>
        <v>219.999999999999</v>
      </c>
      <c r="G86" s="68">
        <f>'FLR 12'!G87</f>
        <v>0</v>
      </c>
      <c r="H86" s="68">
        <f>'FLR 12'!H87</f>
        <v>0</v>
      </c>
      <c r="I86" s="68">
        <f>'FLR 12'!I87</f>
        <v>293.333333333332</v>
      </c>
      <c r="J86" s="68">
        <f>'FLR 12'!J87</f>
        <v>366.66666666666504</v>
      </c>
      <c r="K86" s="68">
        <f>'FLR 12'!K87</f>
        <v>366.66666666666504</v>
      </c>
      <c r="L86" s="68">
        <f>'FLR 12'!L87</f>
        <v>366.66666666666504</v>
      </c>
      <c r="M86" s="68">
        <f>'FLR 12'!M87</f>
        <v>293.333333333332</v>
      </c>
      <c r="N86" s="68">
        <f>'FLR 12'!N87</f>
        <v>0</v>
      </c>
      <c r="O86" s="68">
        <f>'FLR 12'!O87</f>
        <v>454.6666666666646</v>
      </c>
      <c r="P86" s="68">
        <f>'FLR 12'!P87</f>
        <v>454.6666666666646</v>
      </c>
      <c r="Q86" s="68">
        <f>'FLR 12'!Q87</f>
        <v>454.6666666666646</v>
      </c>
      <c r="R86" s="68">
        <f>'FLR 12'!R87</f>
        <v>454.6666666666646</v>
      </c>
      <c r="S86" s="68">
        <f>'FLR 12'!S87</f>
        <v>293.333333333332</v>
      </c>
      <c r="T86" s="68">
        <f>'FLR 12'!T87</f>
        <v>366.66666666666504</v>
      </c>
      <c r="U86" s="68">
        <f>'FLR 12'!U87</f>
        <v>366.66666666666504</v>
      </c>
      <c r="V86" s="68">
        <f>'FLR 12'!V87</f>
        <v>366.66666666666504</v>
      </c>
      <c r="W86" s="68">
        <f>'FLR 12'!W87</f>
        <v>293.333333333332</v>
      </c>
      <c r="X86" s="68">
        <f>'FLR 12'!X87</f>
        <v>0</v>
      </c>
      <c r="Y86" s="68">
        <f>'FLR 12'!Y87</f>
        <v>0</v>
      </c>
      <c r="Z86" s="68">
        <f>'FLR 12'!Z87</f>
        <v>0</v>
      </c>
      <c r="AA86" s="68">
        <f>'FLR 12'!AA87</f>
        <v>219.999999999999</v>
      </c>
      <c r="AB86" s="68">
        <f>'FLR 12'!AB87</f>
        <v>293.333333333332</v>
      </c>
      <c r="AC86" s="68">
        <f>'FLR 12'!AC87</f>
        <v>219.999999999999</v>
      </c>
    </row>
    <row r="87" spans="1:29" s="14" customFormat="1" ht="9" thickBot="1">
      <c r="A87" s="48"/>
      <c r="B87" s="49" t="s">
        <v>74</v>
      </c>
      <c r="C87" s="67"/>
      <c r="D87" s="68">
        <f>D31+D86</f>
        <v>486.66666666666504</v>
      </c>
      <c r="E87" s="68">
        <f aca="true" t="shared" si="20" ref="E87:AC87">E31+E86</f>
        <v>559.999999999998</v>
      </c>
      <c r="F87" s="68">
        <f t="shared" si="20"/>
        <v>486.66666666666504</v>
      </c>
      <c r="G87" s="68">
        <f>G31+G86</f>
        <v>199.9999999999995</v>
      </c>
      <c r="H87" s="68">
        <f>H31+H86</f>
        <v>199.9999999999995</v>
      </c>
      <c r="I87" s="68">
        <f t="shared" si="20"/>
        <v>559.999999999998</v>
      </c>
      <c r="J87" s="68">
        <f t="shared" si="20"/>
        <v>699.9999999999975</v>
      </c>
      <c r="K87" s="68">
        <f t="shared" si="20"/>
        <v>699.9999999999975</v>
      </c>
      <c r="L87" s="68">
        <f t="shared" si="20"/>
        <v>699.9999999999975</v>
      </c>
      <c r="M87" s="68">
        <f t="shared" si="20"/>
        <v>559.999999999998</v>
      </c>
      <c r="N87" s="68">
        <f t="shared" si="20"/>
        <v>0</v>
      </c>
      <c r="O87" s="68">
        <f t="shared" si="20"/>
        <v>867.9999999999968</v>
      </c>
      <c r="P87" s="68">
        <f t="shared" si="20"/>
        <v>867.9999999999968</v>
      </c>
      <c r="Q87" s="68">
        <f t="shared" si="20"/>
        <v>867.9999999999968</v>
      </c>
      <c r="R87" s="68">
        <f t="shared" si="20"/>
        <v>867.9999999999968</v>
      </c>
      <c r="S87" s="68">
        <f t="shared" si="20"/>
        <v>559.999999999998</v>
      </c>
      <c r="T87" s="68">
        <f t="shared" si="20"/>
        <v>699.9999999999975</v>
      </c>
      <c r="U87" s="68">
        <f t="shared" si="20"/>
        <v>699.9999999999975</v>
      </c>
      <c r="V87" s="68">
        <f t="shared" si="20"/>
        <v>699.9999999999975</v>
      </c>
      <c r="W87" s="68">
        <f t="shared" si="20"/>
        <v>559.999999999998</v>
      </c>
      <c r="X87" s="68">
        <f t="shared" si="20"/>
        <v>0</v>
      </c>
      <c r="Y87" s="68">
        <f>Y31+Y86</f>
        <v>199.9999999999995</v>
      </c>
      <c r="Z87" s="68">
        <f>Z31+Z86</f>
        <v>199.9999999999995</v>
      </c>
      <c r="AA87" s="68">
        <f t="shared" si="20"/>
        <v>486.66666666666504</v>
      </c>
      <c r="AB87" s="68">
        <f t="shared" si="20"/>
        <v>559.999999999998</v>
      </c>
      <c r="AC87" s="68">
        <f t="shared" si="20"/>
        <v>486.66666666666504</v>
      </c>
    </row>
    <row r="88" spans="1:29" s="12" customFormat="1" ht="9" thickBot="1">
      <c r="A88" s="28"/>
      <c r="B88" s="81"/>
      <c r="C88" s="82" t="s">
        <v>0</v>
      </c>
      <c r="D88" s="83" t="s">
        <v>46</v>
      </c>
      <c r="E88" s="84" t="s">
        <v>47</v>
      </c>
      <c r="F88" s="85" t="s">
        <v>48</v>
      </c>
      <c r="G88" s="83" t="s">
        <v>49</v>
      </c>
      <c r="H88" s="86" t="s">
        <v>50</v>
      </c>
      <c r="I88" s="86" t="s">
        <v>51</v>
      </c>
      <c r="J88" s="84" t="s">
        <v>52</v>
      </c>
      <c r="K88" s="83" t="s">
        <v>20</v>
      </c>
      <c r="L88" s="84" t="s">
        <v>53</v>
      </c>
      <c r="M88" s="83" t="s">
        <v>54</v>
      </c>
      <c r="N88" s="83" t="s">
        <v>69</v>
      </c>
      <c r="O88" s="84" t="s">
        <v>55</v>
      </c>
      <c r="P88" s="83" t="s">
        <v>56</v>
      </c>
      <c r="Q88" s="84" t="s">
        <v>57</v>
      </c>
      <c r="R88" s="83" t="s">
        <v>58</v>
      </c>
      <c r="S88" s="84" t="s">
        <v>59</v>
      </c>
      <c r="T88" s="83" t="s">
        <v>60</v>
      </c>
      <c r="U88" s="85" t="s">
        <v>61</v>
      </c>
      <c r="V88" s="83" t="s">
        <v>62</v>
      </c>
      <c r="W88" s="84" t="s">
        <v>63</v>
      </c>
      <c r="X88" s="83" t="s">
        <v>70</v>
      </c>
      <c r="Y88" s="83" t="s">
        <v>64</v>
      </c>
      <c r="Z88" s="84" t="s">
        <v>65</v>
      </c>
      <c r="AA88" s="83" t="s">
        <v>66</v>
      </c>
      <c r="AB88" s="83" t="s">
        <v>67</v>
      </c>
      <c r="AC88" s="83" t="s">
        <v>68</v>
      </c>
    </row>
    <row r="89" s="12" customFormat="1" ht="8.25">
      <c r="A89" s="15"/>
    </row>
    <row r="90" s="12" customFormat="1" ht="8.25">
      <c r="A90" s="15"/>
    </row>
    <row r="91" s="12" customFormat="1" ht="8.25">
      <c r="A91" s="15"/>
    </row>
    <row r="92" s="12" customFormat="1" ht="8.25"/>
    <row r="93" s="12" customFormat="1" ht="8.25"/>
    <row r="94" s="12" customFormat="1" ht="8.25"/>
    <row r="95" s="12" customFormat="1" ht="8.25"/>
    <row r="96" s="12" customFormat="1" ht="8.25"/>
    <row r="97" s="12" customFormat="1" ht="8.25"/>
    <row r="98" s="12" customFormat="1" ht="8.25"/>
    <row r="99" s="12" customFormat="1" ht="8.25"/>
    <row r="100" s="12" customFormat="1" ht="8.25"/>
    <row r="101" s="12" customFormat="1" ht="8.25"/>
    <row r="102" s="12" customFormat="1" ht="8.25"/>
    <row r="103" s="12" customFormat="1" ht="8.25"/>
    <row r="104" s="12" customFormat="1" ht="8.25"/>
    <row r="105" s="12" customFormat="1" ht="8.25"/>
    <row r="106" s="12" customFormat="1" ht="8.25"/>
    <row r="107" s="12" customFormat="1" ht="8.25"/>
    <row r="108" s="12" customFormat="1" ht="8.25"/>
    <row r="109" s="12" customFormat="1" ht="8.25"/>
    <row r="110" s="12" customFormat="1" ht="8.25"/>
    <row r="111" s="12" customFormat="1" ht="8.25"/>
    <row r="112" s="12" customFormat="1" ht="8.25"/>
    <row r="113" s="12" customFormat="1" ht="8.25"/>
    <row r="114" s="12" customFormat="1" ht="8.25"/>
    <row r="115" s="12" customFormat="1" ht="8.25"/>
    <row r="116" s="12" customFormat="1" ht="8.25"/>
    <row r="117" s="12" customFormat="1" ht="8.25"/>
    <row r="118" s="12" customFormat="1" ht="8.25"/>
    <row r="119" s="12" customFormat="1" ht="8.25"/>
    <row r="120" s="12" customFormat="1" ht="8.25"/>
    <row r="121" s="12" customFormat="1" ht="8.25"/>
    <row r="122" s="12" customFormat="1" ht="8.25"/>
    <row r="123" s="12" customFormat="1" ht="8.25"/>
    <row r="124" s="12" customFormat="1" ht="8.25"/>
    <row r="125" s="12" customFormat="1" ht="8.25"/>
    <row r="126" s="12" customFormat="1" ht="8.25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I141"/>
  <sheetViews>
    <sheetView tabSelected="1" workbookViewId="0" topLeftCell="A1">
      <selection activeCell="D2" sqref="D2"/>
    </sheetView>
  </sheetViews>
  <sheetFormatPr defaultColWidth="9.140625" defaultRowHeight="12.75"/>
  <cols>
    <col min="1" max="1" width="1.1484375" style="8" customWidth="1"/>
    <col min="2" max="2" width="15.421875" style="8" customWidth="1"/>
    <col min="3" max="3" width="4.8515625" style="8" customWidth="1"/>
    <col min="4" max="29" width="6.00390625" style="8" customWidth="1"/>
    <col min="30" max="30" width="1.28515625" style="9" customWidth="1"/>
    <col min="31" max="34" width="6.00390625" style="8" customWidth="1"/>
    <col min="35" max="16384" width="9.140625" style="8" customWidth="1"/>
  </cols>
  <sheetData>
    <row r="2" spans="2:4" ht="20.25">
      <c r="B2" s="11" t="s">
        <v>92</v>
      </c>
      <c r="D2" s="10">
        <v>12</v>
      </c>
    </row>
    <row r="3" spans="21:30" s="12" customFormat="1" ht="8.25">
      <c r="U3" s="13" t="s">
        <v>23</v>
      </c>
      <c r="AA3" s="13"/>
      <c r="AB3" s="13"/>
      <c r="AD3" s="18"/>
    </row>
    <row r="4" spans="2:30" s="12" customFormat="1" ht="8.25">
      <c r="B4" s="12" t="s">
        <v>12</v>
      </c>
      <c r="C4" s="12">
        <v>30</v>
      </c>
      <c r="D4" s="12" t="s">
        <v>4</v>
      </c>
      <c r="G4" s="12">
        <v>1</v>
      </c>
      <c r="H4" s="12">
        <v>2</v>
      </c>
      <c r="I4" s="12">
        <v>3</v>
      </c>
      <c r="J4" s="12">
        <v>4</v>
      </c>
      <c r="K4" s="12">
        <v>5</v>
      </c>
      <c r="L4" s="12">
        <v>6</v>
      </c>
      <c r="M4" s="12">
        <v>7</v>
      </c>
      <c r="N4" s="12">
        <v>8</v>
      </c>
      <c r="O4" s="12">
        <v>9</v>
      </c>
      <c r="P4" s="12">
        <v>10</v>
      </c>
      <c r="Q4" s="12">
        <v>11</v>
      </c>
      <c r="R4" s="12">
        <v>12</v>
      </c>
      <c r="S4" s="13" t="s">
        <v>25</v>
      </c>
      <c r="T4" s="13" t="s">
        <v>21</v>
      </c>
      <c r="U4" s="13" t="s">
        <v>22</v>
      </c>
      <c r="V4" s="13" t="s">
        <v>24</v>
      </c>
      <c r="AD4" s="18"/>
    </row>
    <row r="5" spans="2:32" s="12" customFormat="1" ht="8.25">
      <c r="B5" s="12" t="s">
        <v>13</v>
      </c>
      <c r="C5" s="12">
        <v>1.6</v>
      </c>
      <c r="D5" s="12" t="s">
        <v>4</v>
      </c>
      <c r="G5" s="12">
        <v>0</v>
      </c>
      <c r="H5" s="14">
        <v>14</v>
      </c>
      <c r="I5" s="14">
        <v>27.3333333333333</v>
      </c>
      <c r="J5" s="14">
        <v>40.6666666666666</v>
      </c>
      <c r="K5" s="14">
        <v>54</v>
      </c>
      <c r="L5" s="14">
        <v>67.3333333333333</v>
      </c>
      <c r="M5" s="14">
        <v>80.666666666</v>
      </c>
      <c r="N5" s="14">
        <v>94</v>
      </c>
      <c r="O5" s="14">
        <v>107.333333333333</v>
      </c>
      <c r="P5" s="14">
        <v>120.666666666666</v>
      </c>
      <c r="Q5" s="14">
        <v>134</v>
      </c>
      <c r="R5" s="14">
        <v>147.333333333333</v>
      </c>
      <c r="S5" s="14">
        <v>162</v>
      </c>
      <c r="T5" s="14">
        <v>163</v>
      </c>
      <c r="U5" s="14">
        <v>164.333333333333</v>
      </c>
      <c r="V5" s="14">
        <v>171.66666666666</v>
      </c>
      <c r="AD5" s="18"/>
      <c r="AF5" s="14"/>
    </row>
    <row r="6" spans="2:32" s="12" customFormat="1" ht="8.25">
      <c r="B6" s="12" t="s">
        <v>19</v>
      </c>
      <c r="C6" s="12">
        <v>29</v>
      </c>
      <c r="D6" s="12" t="s">
        <v>4</v>
      </c>
      <c r="H6" s="14">
        <f>H5-G5</f>
        <v>14</v>
      </c>
      <c r="I6" s="14">
        <f aca="true" t="shared" si="0" ref="I6:R6">I5-H5</f>
        <v>13.3333333333333</v>
      </c>
      <c r="J6" s="14">
        <f t="shared" si="0"/>
        <v>13.3333333333333</v>
      </c>
      <c r="K6" s="14">
        <f t="shared" si="0"/>
        <v>13.3333333333334</v>
      </c>
      <c r="L6" s="14">
        <f t="shared" si="0"/>
        <v>13.3333333333333</v>
      </c>
      <c r="M6" s="14">
        <f t="shared" si="0"/>
        <v>13.333333332666697</v>
      </c>
      <c r="N6" s="14">
        <f>N5-M5</f>
        <v>13.333333334000002</v>
      </c>
      <c r="O6" s="14">
        <f t="shared" si="0"/>
        <v>13.333333333333002</v>
      </c>
      <c r="P6" s="14">
        <f t="shared" si="0"/>
        <v>13.333333333333002</v>
      </c>
      <c r="Q6" s="14">
        <f t="shared" si="0"/>
        <v>13.333333333333997</v>
      </c>
      <c r="R6" s="14">
        <f t="shared" si="0"/>
        <v>13.333333333333002</v>
      </c>
      <c r="S6" s="14">
        <f>S5-R5</f>
        <v>14.666666666666998</v>
      </c>
      <c r="T6" s="14">
        <f>T5-S5</f>
        <v>1</v>
      </c>
      <c r="U6" s="14">
        <f>U5-T5</f>
        <v>1.3333333333330017</v>
      </c>
      <c r="V6" s="14">
        <f>V5-U5</f>
        <v>7.333333333327005</v>
      </c>
      <c r="AD6" s="18"/>
      <c r="AF6" s="14"/>
    </row>
    <row r="7" spans="2:32" s="12" customFormat="1" ht="8.25">
      <c r="B7" s="12" t="s">
        <v>14</v>
      </c>
      <c r="C7" s="12">
        <v>520</v>
      </c>
      <c r="D7" s="12" t="s">
        <v>5</v>
      </c>
      <c r="H7" s="12">
        <f>H6*12</f>
        <v>168</v>
      </c>
      <c r="I7" s="12">
        <f aca="true" t="shared" si="1" ref="I7:V7">I6*12</f>
        <v>159.9999999999996</v>
      </c>
      <c r="J7" s="12">
        <f t="shared" si="1"/>
        <v>159.9999999999996</v>
      </c>
      <c r="K7" s="12">
        <f t="shared" si="1"/>
        <v>160.0000000000008</v>
      </c>
      <c r="L7" s="12">
        <f t="shared" si="1"/>
        <v>159.9999999999996</v>
      </c>
      <c r="M7" s="12">
        <f t="shared" si="1"/>
        <v>159.99999999200037</v>
      </c>
      <c r="N7" s="12">
        <f t="shared" si="1"/>
        <v>160.00000000800003</v>
      </c>
      <c r="O7" s="12">
        <f t="shared" si="1"/>
        <v>159.99999999999602</v>
      </c>
      <c r="P7" s="12">
        <f t="shared" si="1"/>
        <v>159.99999999999602</v>
      </c>
      <c r="Q7" s="12">
        <f t="shared" si="1"/>
        <v>160.00000000000796</v>
      </c>
      <c r="R7" s="12">
        <f t="shared" si="1"/>
        <v>159.99999999999602</v>
      </c>
      <c r="S7" s="12">
        <f t="shared" si="1"/>
        <v>176.00000000000398</v>
      </c>
      <c r="T7" s="12">
        <f t="shared" si="1"/>
        <v>12</v>
      </c>
      <c r="U7" s="12">
        <f t="shared" si="1"/>
        <v>15.999999999996021</v>
      </c>
      <c r="V7" s="12">
        <f t="shared" si="1"/>
        <v>87.99999999992406</v>
      </c>
      <c r="AD7" s="18"/>
      <c r="AF7" s="14"/>
    </row>
    <row r="8" spans="2:30" s="12" customFormat="1" ht="8.25">
      <c r="B8" s="12" t="s">
        <v>33</v>
      </c>
      <c r="C8" s="12">
        <v>5</v>
      </c>
      <c r="D8" s="12" t="s">
        <v>4</v>
      </c>
      <c r="H8" s="14">
        <f aca="true" t="shared" si="2" ref="H8:V8">H5*12</f>
        <v>168</v>
      </c>
      <c r="I8" s="14">
        <f t="shared" si="2"/>
        <v>327.9999999999996</v>
      </c>
      <c r="J8" s="14">
        <f t="shared" si="2"/>
        <v>487.9999999999992</v>
      </c>
      <c r="K8" s="14">
        <f t="shared" si="2"/>
        <v>648</v>
      </c>
      <c r="L8" s="14">
        <f t="shared" si="2"/>
        <v>807.9999999999995</v>
      </c>
      <c r="M8" s="14">
        <f t="shared" si="2"/>
        <v>967.999999992</v>
      </c>
      <c r="N8" s="14">
        <f t="shared" si="2"/>
        <v>1128</v>
      </c>
      <c r="O8" s="14">
        <f t="shared" si="2"/>
        <v>1287.999999999996</v>
      </c>
      <c r="P8" s="14">
        <f t="shared" si="2"/>
        <v>1447.999999999992</v>
      </c>
      <c r="Q8" s="14">
        <f t="shared" si="2"/>
        <v>1608</v>
      </c>
      <c r="R8" s="14">
        <f t="shared" si="2"/>
        <v>1767.999999999996</v>
      </c>
      <c r="S8" s="14">
        <f t="shared" si="2"/>
        <v>1944</v>
      </c>
      <c r="T8" s="14">
        <f t="shared" si="2"/>
        <v>1956</v>
      </c>
      <c r="U8" s="14">
        <f t="shared" si="2"/>
        <v>1971.999999999996</v>
      </c>
      <c r="V8" s="14">
        <f t="shared" si="2"/>
        <v>2059.99999999992</v>
      </c>
      <c r="AD8" s="18"/>
    </row>
    <row r="9" spans="2:30" s="12" customFormat="1" ht="8.25">
      <c r="B9" s="15" t="s">
        <v>28</v>
      </c>
      <c r="C9" s="15">
        <v>5</v>
      </c>
      <c r="D9" s="12" t="s">
        <v>4</v>
      </c>
      <c r="AD9" s="18"/>
    </row>
    <row r="10" spans="2:31" s="12" customFormat="1" ht="8.25">
      <c r="B10" s="12" t="s">
        <v>26</v>
      </c>
      <c r="C10" s="12">
        <v>4</v>
      </c>
      <c r="F10" s="15"/>
      <c r="G10" s="15"/>
      <c r="AD10" s="18"/>
      <c r="AE10" s="15"/>
    </row>
    <row r="11" spans="2:32" s="12" customFormat="1" ht="8.25">
      <c r="B11" s="15" t="s">
        <v>81</v>
      </c>
      <c r="C11" s="15">
        <v>14.6666666666666</v>
      </c>
      <c r="D11" s="15" t="s">
        <v>6</v>
      </c>
      <c r="E11" s="12" t="s">
        <v>80</v>
      </c>
      <c r="H11" s="14">
        <f>(SUM(D15:AH15)*C11)/1000</f>
        <v>7.538666666666632</v>
      </c>
      <c r="I11" s="12" t="s">
        <v>82</v>
      </c>
      <c r="AD11" s="18"/>
      <c r="AF11" s="14"/>
    </row>
    <row r="12" spans="2:34" s="12" customFormat="1" ht="9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8"/>
      <c r="AE12" s="16"/>
      <c r="AF12" s="16"/>
      <c r="AG12" s="16"/>
      <c r="AH12" s="16"/>
    </row>
    <row r="13" spans="1:34" s="12" customFormat="1" ht="8.25">
      <c r="A13" s="28"/>
      <c r="B13" s="15"/>
      <c r="C13" s="92" t="s">
        <v>0</v>
      </c>
      <c r="D13" s="20" t="s">
        <v>46</v>
      </c>
      <c r="E13" s="21" t="s">
        <v>47</v>
      </c>
      <c r="F13" s="88" t="s">
        <v>48</v>
      </c>
      <c r="G13" s="89" t="s">
        <v>49</v>
      </c>
      <c r="H13" s="90" t="s">
        <v>50</v>
      </c>
      <c r="I13" s="90" t="s">
        <v>51</v>
      </c>
      <c r="J13" s="21" t="s">
        <v>52</v>
      </c>
      <c r="K13" s="20" t="s">
        <v>20</v>
      </c>
      <c r="L13" s="21" t="s">
        <v>53</v>
      </c>
      <c r="M13" s="20" t="s">
        <v>54</v>
      </c>
      <c r="N13" s="89" t="s">
        <v>69</v>
      </c>
      <c r="O13" s="21" t="s">
        <v>55</v>
      </c>
      <c r="P13" s="20" t="s">
        <v>56</v>
      </c>
      <c r="Q13" s="21" t="s">
        <v>57</v>
      </c>
      <c r="R13" s="20" t="s">
        <v>58</v>
      </c>
      <c r="S13" s="21" t="s">
        <v>59</v>
      </c>
      <c r="T13" s="20" t="s">
        <v>60</v>
      </c>
      <c r="U13" s="21" t="s">
        <v>61</v>
      </c>
      <c r="V13" s="20" t="s">
        <v>62</v>
      </c>
      <c r="W13" s="21" t="s">
        <v>63</v>
      </c>
      <c r="X13" s="20" t="s">
        <v>70</v>
      </c>
      <c r="Y13" s="20" t="s">
        <v>64</v>
      </c>
      <c r="Z13" s="21" t="s">
        <v>65</v>
      </c>
      <c r="AA13" s="20" t="s">
        <v>66</v>
      </c>
      <c r="AB13" s="20" t="s">
        <v>67</v>
      </c>
      <c r="AC13" s="89" t="s">
        <v>68</v>
      </c>
      <c r="AD13" s="98"/>
      <c r="AE13" s="89" t="s">
        <v>86</v>
      </c>
      <c r="AF13" s="90" t="s">
        <v>87</v>
      </c>
      <c r="AG13" s="20" t="s">
        <v>88</v>
      </c>
      <c r="AH13" s="89" t="s">
        <v>89</v>
      </c>
    </row>
    <row r="14" spans="1:34" s="12" customFormat="1" ht="8.25">
      <c r="A14" s="28"/>
      <c r="B14" s="15"/>
      <c r="C14" s="28"/>
      <c r="D14" s="20" t="s">
        <v>76</v>
      </c>
      <c r="E14" s="20" t="s">
        <v>76</v>
      </c>
      <c r="F14" s="20" t="s">
        <v>76</v>
      </c>
      <c r="G14" s="20"/>
      <c r="H14" s="20"/>
      <c r="I14" s="20" t="s">
        <v>76</v>
      </c>
      <c r="J14" s="20" t="s">
        <v>76</v>
      </c>
      <c r="K14" s="20" t="s">
        <v>76</v>
      </c>
      <c r="L14" s="20" t="s">
        <v>76</v>
      </c>
      <c r="M14" s="20" t="s">
        <v>76</v>
      </c>
      <c r="N14" s="20"/>
      <c r="O14" s="20" t="s">
        <v>75</v>
      </c>
      <c r="P14" s="20" t="s">
        <v>75</v>
      </c>
      <c r="Q14" s="20" t="s">
        <v>75</v>
      </c>
      <c r="R14" s="20" t="s">
        <v>75</v>
      </c>
      <c r="S14" s="20" t="s">
        <v>76</v>
      </c>
      <c r="T14" s="20" t="s">
        <v>76</v>
      </c>
      <c r="U14" s="20" t="s">
        <v>76</v>
      </c>
      <c r="V14" s="20" t="s">
        <v>76</v>
      </c>
      <c r="W14" s="20" t="s">
        <v>76</v>
      </c>
      <c r="X14" s="20"/>
      <c r="Y14" s="20"/>
      <c r="Z14" s="20"/>
      <c r="AA14" s="20" t="s">
        <v>76</v>
      </c>
      <c r="AB14" s="20" t="s">
        <v>76</v>
      </c>
      <c r="AC14" s="20" t="s">
        <v>76</v>
      </c>
      <c r="AD14" s="98"/>
      <c r="AE14" s="20" t="s">
        <v>76</v>
      </c>
      <c r="AF14" s="20" t="s">
        <v>76</v>
      </c>
      <c r="AG14" s="20" t="s">
        <v>76</v>
      </c>
      <c r="AH14" s="20" t="s">
        <v>76</v>
      </c>
    </row>
    <row r="15" spans="1:34" s="12" customFormat="1" ht="9" thickBot="1">
      <c r="A15" s="28"/>
      <c r="B15" s="16"/>
      <c r="C15" s="62"/>
      <c r="D15" s="27">
        <v>15</v>
      </c>
      <c r="E15" s="27">
        <v>20</v>
      </c>
      <c r="F15" s="27">
        <v>15</v>
      </c>
      <c r="G15" s="27"/>
      <c r="H15" s="27"/>
      <c r="I15" s="27">
        <v>20</v>
      </c>
      <c r="J15" s="27">
        <v>25</v>
      </c>
      <c r="K15" s="27">
        <v>25</v>
      </c>
      <c r="L15" s="27">
        <v>25</v>
      </c>
      <c r="M15" s="27">
        <v>20</v>
      </c>
      <c r="N15" s="27"/>
      <c r="O15" s="27">
        <v>31</v>
      </c>
      <c r="P15" s="27">
        <v>31</v>
      </c>
      <c r="Q15" s="27">
        <v>31</v>
      </c>
      <c r="R15" s="27">
        <v>31</v>
      </c>
      <c r="S15" s="27">
        <v>20</v>
      </c>
      <c r="T15" s="27">
        <v>25</v>
      </c>
      <c r="U15" s="27">
        <v>25</v>
      </c>
      <c r="V15" s="27">
        <v>25</v>
      </c>
      <c r="W15" s="27">
        <v>20</v>
      </c>
      <c r="X15" s="27"/>
      <c r="Y15" s="27"/>
      <c r="Z15" s="27"/>
      <c r="AA15" s="27">
        <v>15</v>
      </c>
      <c r="AB15" s="27">
        <v>20</v>
      </c>
      <c r="AC15" s="27">
        <v>15</v>
      </c>
      <c r="AD15" s="98"/>
      <c r="AE15" s="27">
        <v>15</v>
      </c>
      <c r="AF15" s="27">
        <v>15</v>
      </c>
      <c r="AG15" s="27">
        <v>15</v>
      </c>
      <c r="AH15" s="27">
        <v>15</v>
      </c>
    </row>
    <row r="16" spans="1:34" s="12" customFormat="1" ht="9" thickBot="1">
      <c r="A16" s="28"/>
      <c r="B16" s="16" t="s">
        <v>42</v>
      </c>
      <c r="C16" s="16"/>
      <c r="D16" s="29" t="str">
        <f>IF(D17&gt;D18,"OK","NG")</f>
        <v>OK</v>
      </c>
      <c r="E16" s="29" t="str">
        <f>IF(E17&gt;E18,"OK","NG")</f>
        <v>OK</v>
      </c>
      <c r="F16" s="29" t="str">
        <f>IF(F17&gt;F18,"OK","NG")</f>
        <v>OK</v>
      </c>
      <c r="G16" s="29"/>
      <c r="H16" s="29"/>
      <c r="I16" s="29" t="str">
        <f>IF(I17&gt;I18,"OK","NG")</f>
        <v>OK</v>
      </c>
      <c r="J16" s="29" t="str">
        <f>IF(J17&gt;J18,"OK","NG")</f>
        <v>OK</v>
      </c>
      <c r="K16" s="29" t="str">
        <f>IF(K17&gt;K18,"OK","NG")</f>
        <v>OK</v>
      </c>
      <c r="L16" s="29" t="str">
        <f>IF(L17&gt;L18,"OK","NG")</f>
        <v>OK</v>
      </c>
      <c r="M16" s="29" t="str">
        <f>IF(M17&gt;M18,"OK","NG")</f>
        <v>OK</v>
      </c>
      <c r="N16" s="29"/>
      <c r="O16" s="29" t="str">
        <f aca="true" t="shared" si="3" ref="O16:W16">IF(O17&gt;O18,"OK","NG")</f>
        <v>OK</v>
      </c>
      <c r="P16" s="29" t="str">
        <f t="shared" si="3"/>
        <v>OK</v>
      </c>
      <c r="Q16" s="29" t="str">
        <f t="shared" si="3"/>
        <v>OK</v>
      </c>
      <c r="R16" s="29" t="str">
        <f t="shared" si="3"/>
        <v>OK</v>
      </c>
      <c r="S16" s="29" t="str">
        <f t="shared" si="3"/>
        <v>OK</v>
      </c>
      <c r="T16" s="29" t="str">
        <f t="shared" si="3"/>
        <v>OK</v>
      </c>
      <c r="U16" s="29" t="str">
        <f t="shared" si="3"/>
        <v>OK</v>
      </c>
      <c r="V16" s="29" t="str">
        <f t="shared" si="3"/>
        <v>OK</v>
      </c>
      <c r="W16" s="29" t="str">
        <f t="shared" si="3"/>
        <v>OK</v>
      </c>
      <c r="X16" s="29"/>
      <c r="Y16" s="29"/>
      <c r="Z16" s="29"/>
      <c r="AA16" s="29" t="str">
        <f>IF(AA17&gt;AA18,"OK","NG")</f>
        <v>OK</v>
      </c>
      <c r="AB16" s="29" t="str">
        <f>IF(AB17&gt;AB18,"OK","NG")</f>
        <v>OK</v>
      </c>
      <c r="AC16" s="29" t="str">
        <f>IF(AC17&gt;AC18,"OK","NG")</f>
        <v>OK</v>
      </c>
      <c r="AD16" s="98"/>
      <c r="AE16" s="29" t="str">
        <f>IF(AE17&gt;AE18,"OK","NG")</f>
        <v>OK</v>
      </c>
      <c r="AF16" s="29" t="str">
        <f>IF(AF17&gt;AF18,"OK","NG")</f>
        <v>OK</v>
      </c>
      <c r="AG16" s="29" t="str">
        <f>IF(AG17&gt;AG18,"OK","NG")</f>
        <v>OK</v>
      </c>
      <c r="AH16" s="29" t="str">
        <f>IF(AH17&gt;AH18,"OK","NG")</f>
        <v>OK</v>
      </c>
    </row>
    <row r="17" spans="1:34" s="12" customFormat="1" ht="9" thickBot="1">
      <c r="A17" s="28"/>
      <c r="B17" s="16" t="s">
        <v>41</v>
      </c>
      <c r="C17" s="16"/>
      <c r="D17" s="30">
        <v>67.92</v>
      </c>
      <c r="E17" s="30">
        <v>96.32</v>
      </c>
      <c r="F17" s="30">
        <v>67.92</v>
      </c>
      <c r="G17" s="30"/>
      <c r="H17" s="30"/>
      <c r="I17" s="30">
        <v>96.32</v>
      </c>
      <c r="J17" s="30">
        <v>123.67</v>
      </c>
      <c r="K17" s="30">
        <v>123.67</v>
      </c>
      <c r="L17" s="30">
        <v>123.67</v>
      </c>
      <c r="M17" s="30">
        <v>248</v>
      </c>
      <c r="N17" s="30"/>
      <c r="O17" s="30">
        <v>230</v>
      </c>
      <c r="P17" s="30">
        <v>230</v>
      </c>
      <c r="Q17" s="30">
        <v>230</v>
      </c>
      <c r="R17" s="30">
        <v>230</v>
      </c>
      <c r="S17" s="30">
        <v>96.32</v>
      </c>
      <c r="T17" s="30">
        <v>123.67</v>
      </c>
      <c r="U17" s="30">
        <v>123.67</v>
      </c>
      <c r="V17" s="30">
        <v>123.67</v>
      </c>
      <c r="W17" s="30">
        <v>96.32</v>
      </c>
      <c r="X17" s="30"/>
      <c r="Y17" s="30"/>
      <c r="Z17" s="30"/>
      <c r="AA17" s="30">
        <v>67.92</v>
      </c>
      <c r="AB17" s="30">
        <v>96.32</v>
      </c>
      <c r="AC17" s="30">
        <v>67.92</v>
      </c>
      <c r="AD17" s="98"/>
      <c r="AE17" s="30">
        <v>67.92</v>
      </c>
      <c r="AF17" s="30">
        <v>67.92</v>
      </c>
      <c r="AG17" s="30">
        <v>67.92</v>
      </c>
      <c r="AH17" s="30">
        <v>67.92</v>
      </c>
    </row>
    <row r="18" spans="1:34" s="12" customFormat="1" ht="9" thickBot="1">
      <c r="A18" s="28"/>
      <c r="B18" s="63" t="s">
        <v>38</v>
      </c>
      <c r="C18" s="63"/>
      <c r="D18" s="99">
        <f>MAX(D19:D21)</f>
        <v>35.2645488</v>
      </c>
      <c r="E18" s="99">
        <f>MAX(E19:E21)</f>
        <v>46.227169599999996</v>
      </c>
      <c r="F18" s="99">
        <f>MAX(F19:F21)</f>
        <v>35.2645488</v>
      </c>
      <c r="G18" s="99"/>
      <c r="H18" s="99"/>
      <c r="I18" s="99">
        <f>MAX(I19:I21)</f>
        <v>42.9788</v>
      </c>
      <c r="J18" s="99">
        <f>MAX(J19:J21)</f>
        <v>55.146699999999996</v>
      </c>
      <c r="K18" s="99">
        <f>MAX(K19:K21)</f>
        <v>58.7133</v>
      </c>
      <c r="L18" s="99">
        <f aca="true" t="shared" si="4" ref="L18:AC18">MAX(L19:L21)</f>
        <v>55.146699999999996</v>
      </c>
      <c r="M18" s="99">
        <f t="shared" si="4"/>
        <v>44.25858</v>
      </c>
      <c r="N18" s="99"/>
      <c r="O18" s="99">
        <f t="shared" si="4"/>
        <v>68.3818024</v>
      </c>
      <c r="P18" s="99">
        <f t="shared" si="4"/>
        <v>71.3044696</v>
      </c>
      <c r="Q18" s="99">
        <f t="shared" si="4"/>
        <v>68.3818024</v>
      </c>
      <c r="R18" s="99">
        <f t="shared" si="4"/>
        <v>71.3044696</v>
      </c>
      <c r="S18" s="99">
        <f t="shared" si="4"/>
        <v>42.9788</v>
      </c>
      <c r="T18" s="99">
        <f t="shared" si="4"/>
        <v>55.146699999999996</v>
      </c>
      <c r="U18" s="99">
        <f t="shared" si="4"/>
        <v>58.7133</v>
      </c>
      <c r="V18" s="99">
        <f t="shared" si="4"/>
        <v>55.146699999999996</v>
      </c>
      <c r="W18" s="99">
        <f t="shared" si="4"/>
        <v>44.25858</v>
      </c>
      <c r="X18" s="99"/>
      <c r="Y18" s="99"/>
      <c r="Z18" s="99"/>
      <c r="AA18" s="99">
        <f t="shared" si="4"/>
        <v>35.2645488</v>
      </c>
      <c r="AB18" s="99">
        <f t="shared" si="4"/>
        <v>46.227169599999996</v>
      </c>
      <c r="AC18" s="99">
        <f t="shared" si="4"/>
        <v>35.2645488</v>
      </c>
      <c r="AD18" s="100"/>
      <c r="AE18" s="99">
        <f>MAX(AE19:AE21)</f>
        <v>21.97978719999583</v>
      </c>
      <c r="AF18" s="99">
        <f>MAX(AF19:AF21)</f>
        <v>21.97978719999583</v>
      </c>
      <c r="AG18" s="99">
        <f>MAX(AG19:AG21)</f>
        <v>21.97978719999583</v>
      </c>
      <c r="AH18" s="99">
        <f>MAX(AH19:AH21)</f>
        <v>21.97978719999583</v>
      </c>
    </row>
    <row r="19" spans="1:34" s="12" customFormat="1" ht="8.25">
      <c r="A19" s="28"/>
      <c r="B19" s="35" t="s">
        <v>31</v>
      </c>
      <c r="C19" s="36"/>
      <c r="D19" s="37">
        <f>1.4*D22</f>
        <v>32.268773599999996</v>
      </c>
      <c r="E19" s="37">
        <f>1.4*E22</f>
        <v>39.493964533333326</v>
      </c>
      <c r="F19" s="37">
        <f>1.4*F22</f>
        <v>32.268773599999996</v>
      </c>
      <c r="G19" s="37"/>
      <c r="H19" s="37"/>
      <c r="I19" s="37">
        <f>1.4*I22</f>
        <v>35.44193333333333</v>
      </c>
      <c r="J19" s="37">
        <f>1.4*J22</f>
        <v>36.16281666666666</v>
      </c>
      <c r="K19" s="37">
        <f>1.4*K22</f>
        <v>38.34051666666666</v>
      </c>
      <c r="L19" s="37">
        <f aca="true" t="shared" si="5" ref="L19:AC19">1.4*L22</f>
        <v>36.16281666666666</v>
      </c>
      <c r="M19" s="37">
        <f t="shared" si="5"/>
        <v>36.22334333333333</v>
      </c>
      <c r="N19" s="37"/>
      <c r="O19" s="37">
        <f t="shared" si="5"/>
        <v>57.10016946666666</v>
      </c>
      <c r="P19" s="37">
        <f t="shared" si="5"/>
        <v>60.05914786666666</v>
      </c>
      <c r="Q19" s="37">
        <f t="shared" si="5"/>
        <v>57.10016946666666</v>
      </c>
      <c r="R19" s="37">
        <f t="shared" si="5"/>
        <v>60.05914786666666</v>
      </c>
      <c r="S19" s="37">
        <f t="shared" si="5"/>
        <v>35.44193333333333</v>
      </c>
      <c r="T19" s="37">
        <f t="shared" si="5"/>
        <v>36.16281666666666</v>
      </c>
      <c r="U19" s="37">
        <f t="shared" si="5"/>
        <v>38.34051666666666</v>
      </c>
      <c r="V19" s="37">
        <f t="shared" si="5"/>
        <v>36.16281666666666</v>
      </c>
      <c r="W19" s="37">
        <f t="shared" si="5"/>
        <v>36.22334333333333</v>
      </c>
      <c r="X19" s="37"/>
      <c r="Y19" s="37"/>
      <c r="Z19" s="37"/>
      <c r="AA19" s="37">
        <f t="shared" si="5"/>
        <v>32.268773599999996</v>
      </c>
      <c r="AB19" s="37">
        <f t="shared" si="5"/>
        <v>39.493964533333326</v>
      </c>
      <c r="AC19" s="37">
        <f t="shared" si="5"/>
        <v>32.268773599999996</v>
      </c>
      <c r="AD19" s="100"/>
      <c r="AE19" s="37">
        <f>1.4*AE22</f>
        <v>21.178951733328468</v>
      </c>
      <c r="AF19" s="37">
        <f>1.4*AF22</f>
        <v>21.178951733328468</v>
      </c>
      <c r="AG19" s="37">
        <f>1.4*AG22</f>
        <v>21.178951733328468</v>
      </c>
      <c r="AH19" s="37">
        <f>1.4*AH22</f>
        <v>21.178951733328468</v>
      </c>
    </row>
    <row r="20" spans="1:34" s="12" customFormat="1" ht="8.25">
      <c r="A20" s="28"/>
      <c r="B20" s="38" t="s">
        <v>29</v>
      </c>
      <c r="C20" s="38"/>
      <c r="D20" s="39">
        <f>(1.2*D22)+(1.6*D24)+(0.5*(D25+D26))</f>
        <v>30.0356988</v>
      </c>
      <c r="E20" s="39">
        <f>(1.2*E22)+(1.6*E24)+(0.5*(E25+E26))</f>
        <v>37.719219599999995</v>
      </c>
      <c r="F20" s="39">
        <f>(1.2*F22)+(1.6*F24)+(0.5*(F25+F26))</f>
        <v>30.0356988</v>
      </c>
      <c r="G20" s="39"/>
      <c r="H20" s="39"/>
      <c r="I20" s="39">
        <f>(1.2*I22)+(1.6*I24)+(0.5*(I25+I26))</f>
        <v>34.3163</v>
      </c>
      <c r="J20" s="39">
        <f>(1.2*J22)+(1.6*J24)+(0.5*(J25+J26))</f>
        <v>38.54357499999999</v>
      </c>
      <c r="K20" s="39">
        <f>(1.2*K22)+(1.6*K24)+(0.5*(K25+K26))</f>
        <v>40.941424999999995</v>
      </c>
      <c r="L20" s="39">
        <f aca="true" t="shared" si="6" ref="L20:AC20">(1.2*L22)+(1.6*L24)+(0.5*(L25+L26))</f>
        <v>38.54357499999999</v>
      </c>
      <c r="M20" s="39">
        <f t="shared" si="6"/>
        <v>35.176705</v>
      </c>
      <c r="N20" s="39"/>
      <c r="O20" s="39">
        <f t="shared" si="6"/>
        <v>55.017627399999995</v>
      </c>
      <c r="P20" s="39">
        <f t="shared" si="6"/>
        <v>57.6746446</v>
      </c>
      <c r="Q20" s="39">
        <f t="shared" si="6"/>
        <v>55.017627399999995</v>
      </c>
      <c r="R20" s="39">
        <f t="shared" si="6"/>
        <v>57.6746446</v>
      </c>
      <c r="S20" s="39">
        <f t="shared" si="6"/>
        <v>34.3163</v>
      </c>
      <c r="T20" s="39">
        <f t="shared" si="6"/>
        <v>38.54357499999999</v>
      </c>
      <c r="U20" s="39">
        <f t="shared" si="6"/>
        <v>40.941424999999995</v>
      </c>
      <c r="V20" s="39">
        <f t="shared" si="6"/>
        <v>38.54357499999999</v>
      </c>
      <c r="W20" s="39">
        <f t="shared" si="6"/>
        <v>35.176705</v>
      </c>
      <c r="X20" s="39"/>
      <c r="Y20" s="39"/>
      <c r="Z20" s="39"/>
      <c r="AA20" s="39">
        <f t="shared" si="6"/>
        <v>30.0356988</v>
      </c>
      <c r="AB20" s="39">
        <f t="shared" si="6"/>
        <v>37.719219599999995</v>
      </c>
      <c r="AC20" s="39">
        <f t="shared" si="6"/>
        <v>30.0356988</v>
      </c>
      <c r="AD20" s="100"/>
      <c r="AE20" s="39">
        <f>(1.2*AE22)+(1.6*AE24)+(0.5*(AE25+AE26))</f>
        <v>19.34913719999583</v>
      </c>
      <c r="AF20" s="39">
        <f>(1.2*AF22)+(1.6*AF24)+(0.5*(AF25+AF26))</f>
        <v>19.34913719999583</v>
      </c>
      <c r="AG20" s="39">
        <f>(1.2*AG22)+(1.6*AG24)+(0.5*(AG25+AG26))</f>
        <v>19.34913719999583</v>
      </c>
      <c r="AH20" s="39">
        <f>(1.2*AH22)+(1.6*AH24)+(0.5*(AH25+AH26))</f>
        <v>19.34913719999583</v>
      </c>
    </row>
    <row r="21" spans="1:34" s="12" customFormat="1" ht="9" thickBot="1">
      <c r="A21" s="28"/>
      <c r="B21" s="16" t="s">
        <v>30</v>
      </c>
      <c r="C21" s="16"/>
      <c r="D21" s="40">
        <f>(1.2*D22)+(1*D24)+(1.6*(D25+D26))</f>
        <v>35.2645488</v>
      </c>
      <c r="E21" s="40">
        <f>(1.2*E22)+(1*E24)+(1.6*(E25+E26))</f>
        <v>46.227169599999996</v>
      </c>
      <c r="F21" s="40">
        <f>(1.2*F22)+(1*F24)+(1.6*(F25+F26))</f>
        <v>35.2645488</v>
      </c>
      <c r="G21" s="40"/>
      <c r="H21" s="40"/>
      <c r="I21" s="40">
        <f>(1.2*I22)+(1*I24)+(1.6*(I25+I26))</f>
        <v>42.9788</v>
      </c>
      <c r="J21" s="40">
        <f>(1.2*J22)+(1*J24)+(1.6*(J25+J26))</f>
        <v>55.146699999999996</v>
      </c>
      <c r="K21" s="40">
        <f>(1.2*K22)+(1*K24)+(1.6*(K25+K26))</f>
        <v>58.7133</v>
      </c>
      <c r="L21" s="40">
        <f aca="true" t="shared" si="7" ref="L21:AC21">(1.2*L22)+(1*L24)+(1.6*(L25+L26))</f>
        <v>55.146699999999996</v>
      </c>
      <c r="M21" s="40">
        <f t="shared" si="7"/>
        <v>44.25858</v>
      </c>
      <c r="N21" s="40"/>
      <c r="O21" s="40">
        <f t="shared" si="7"/>
        <v>68.3818024</v>
      </c>
      <c r="P21" s="40">
        <f t="shared" si="7"/>
        <v>71.3044696</v>
      </c>
      <c r="Q21" s="40">
        <f t="shared" si="7"/>
        <v>68.3818024</v>
      </c>
      <c r="R21" s="40">
        <f t="shared" si="7"/>
        <v>71.3044696</v>
      </c>
      <c r="S21" s="40">
        <f t="shared" si="7"/>
        <v>42.9788</v>
      </c>
      <c r="T21" s="40">
        <f t="shared" si="7"/>
        <v>55.146699999999996</v>
      </c>
      <c r="U21" s="40">
        <f t="shared" si="7"/>
        <v>58.7133</v>
      </c>
      <c r="V21" s="40">
        <f t="shared" si="7"/>
        <v>55.146699999999996</v>
      </c>
      <c r="W21" s="40">
        <f t="shared" si="7"/>
        <v>44.25858</v>
      </c>
      <c r="X21" s="40"/>
      <c r="Y21" s="40"/>
      <c r="Z21" s="40"/>
      <c r="AA21" s="40">
        <f t="shared" si="7"/>
        <v>35.2645488</v>
      </c>
      <c r="AB21" s="40">
        <f t="shared" si="7"/>
        <v>46.227169599999996</v>
      </c>
      <c r="AC21" s="40">
        <f t="shared" si="7"/>
        <v>35.2645488</v>
      </c>
      <c r="AD21" s="100"/>
      <c r="AE21" s="40">
        <f>(1.2*AE22)+(1*AE24)+(1.6*(AE25+AE26))</f>
        <v>21.97978719999583</v>
      </c>
      <c r="AF21" s="40">
        <f>(1.2*AF22)+(1*AF24)+(1.6*(AF25+AF26))</f>
        <v>21.97978719999583</v>
      </c>
      <c r="AG21" s="40">
        <f>(1.2*AG22)+(1*AG24)+(1.6*(AG25+AG26))</f>
        <v>21.97978719999583</v>
      </c>
      <c r="AH21" s="40">
        <f>(1.2*AH22)+(1*AH24)+(1.6*(AH25+AH26))</f>
        <v>21.97978719999583</v>
      </c>
    </row>
    <row r="22" spans="1:34" s="12" customFormat="1" ht="8.25">
      <c r="A22" s="28"/>
      <c r="B22" s="35" t="s">
        <v>34</v>
      </c>
      <c r="C22" s="36"/>
      <c r="D22" s="37">
        <f>(SUM(D73:D85)+($C$4*SUM(D32:D44))+($C$5*SUM(D32:D44))+($C$6*SUM(D32:D42))+($C$7*SUM(D46:D58))+($C$8*SUM(D43:D44))+(D15*D28)+D87)/1000</f>
        <v>23.049124</v>
      </c>
      <c r="E22" s="37">
        <f>(SUM(E73:E85)+($C$4*SUM(E32:E44))+($C$5*SUM(E32:E44))+($C$6*SUM(E32:E42))+($C$7*SUM(E46:E58))+($C$8*SUM(E43:E44))+(E15*E28)+E87)/1000</f>
        <v>28.209974666666664</v>
      </c>
      <c r="F22" s="37">
        <f>(SUM(F73:F85)+($C$4*SUM(F32:F44))+($C$5*SUM(F32:F44))+($C$6*SUM(F32:F42))+($C$7*SUM(F46:F58))+($C$8*SUM(F43:F44))+(F15*F28)+F87)/1000</f>
        <v>23.049124</v>
      </c>
      <c r="G22" s="37"/>
      <c r="H22" s="37"/>
      <c r="I22" s="37">
        <f>(SUM(I73:I85)+($C$4*SUM(I32:I44))+($C$5*SUM(I32:I44))+($C$6*SUM(I32:I42))+($C$7*SUM(I46:I58))+($C$8*SUM(I43:I44))+(I15*I28)+I87)/1000</f>
        <v>25.315666666666665</v>
      </c>
      <c r="J22" s="37">
        <f>(SUM(J73:J85)+($C$4*SUM(J32:J44))+($C$5*SUM(J32:J44))+($C$6*SUM(J32:J42))+($C$7*SUM(J46:J58))+($C$8*SUM(J43:J44))+(J15*J28)+J87)/1000</f>
        <v>25.83058333333333</v>
      </c>
      <c r="K22" s="37">
        <f>(SUM(K73:K85)+($C$4*SUM(K32:K44))+($C$5*SUM(K32:K44))+($C$6*SUM(K32:K42))+($C$7*SUM(K46:K58))+($C$8*SUM(K43:K44))+(K15*K28)+K87)/1000</f>
        <v>27.38608333333333</v>
      </c>
      <c r="L22" s="37">
        <f>(SUM(L73:L85)+($C$4*SUM(L32:L44))+($C$5*SUM(L32:L44))+($C$6*SUM(L32:L42))+($C$7*SUM(L46:L58))+($C$8*SUM(L43:L44))+(L15*L28)+L87)/1000</f>
        <v>25.83058333333333</v>
      </c>
      <c r="M22" s="37">
        <f>(SUM(M73:M85)+($C$4*SUM(M32:M44))+($C$5*SUM(M32:M44))+($C$6*SUM(M32:M42))+($C$7*SUM(M46:M58))+($C$8*SUM(M43:M44))+(M15*M28)+M87)/1000</f>
        <v>25.873816666666666</v>
      </c>
      <c r="N22" s="37"/>
      <c r="O22" s="37">
        <f aca="true" t="shared" si="8" ref="O22:W22">(SUM(O73:O85)+($C$4*SUM(O32:O44))+($C$5*SUM(O32:O44))+($C$6*SUM(O32:O42))+($C$7*SUM(O46:O58))+($C$8*SUM(O43:O44))+(O15*O28)+O87)/1000</f>
        <v>40.78583533333333</v>
      </c>
      <c r="P22" s="37">
        <f t="shared" si="8"/>
        <v>42.899391333333334</v>
      </c>
      <c r="Q22" s="37">
        <f t="shared" si="8"/>
        <v>40.78583533333333</v>
      </c>
      <c r="R22" s="37">
        <f t="shared" si="8"/>
        <v>42.899391333333334</v>
      </c>
      <c r="S22" s="37">
        <f t="shared" si="8"/>
        <v>25.315666666666665</v>
      </c>
      <c r="T22" s="37">
        <f t="shared" si="8"/>
        <v>25.83058333333333</v>
      </c>
      <c r="U22" s="37">
        <f t="shared" si="8"/>
        <v>27.38608333333333</v>
      </c>
      <c r="V22" s="37">
        <f t="shared" si="8"/>
        <v>25.83058333333333</v>
      </c>
      <c r="W22" s="37">
        <f t="shared" si="8"/>
        <v>25.873816666666666</v>
      </c>
      <c r="X22" s="37"/>
      <c r="Y22" s="37"/>
      <c r="Z22" s="37"/>
      <c r="AA22" s="37">
        <f>(SUM(AA73:AA85)+($C$4*SUM(AA32:AA44))+($C$5*SUM(AA32:AA44))+($C$6*SUM(AA32:AA42))+($C$7*SUM(AA46:AA58))+($C$8*SUM(AA43:AA44))+(AA15*AA28)+AA87)/1000</f>
        <v>23.049124</v>
      </c>
      <c r="AB22" s="37">
        <f>(SUM(AB73:AB85)+($C$4*SUM(AB32:AB44))+($C$5*SUM(AB32:AB44))+($C$6*SUM(AB32:AB42))+($C$7*SUM(AB46:AB58))+($C$8*SUM(AB43:AB44))+(AB15*AB28)+AB87)/1000</f>
        <v>28.209974666666664</v>
      </c>
      <c r="AC22" s="37">
        <f>(SUM(AC73:AC85)+($C$4*SUM(AC32:AC44))+($C$5*SUM(AC32:AC44))+($C$6*SUM(AC32:AC42))+($C$7*SUM(AC46:AC58))+($C$8*SUM(AC43:AC44))+(AC15*AC28)+AC87)/1000</f>
        <v>23.049124</v>
      </c>
      <c r="AD22" s="100"/>
      <c r="AE22" s="37">
        <f>(SUM(AE73:AE85)+($C$4*SUM(AE32:AE44))+($C$5*SUM(AE32:AE44))+($C$6*SUM(AE32:AE42))+($C$7*SUM(AE46:AE58))+($C$8*SUM(AE43:AE44))+(AE15*AE28)+AE87)/1000</f>
        <v>15.127822666663192</v>
      </c>
      <c r="AF22" s="37">
        <f>(SUM(AF73:AF85)+($C$4*SUM(AF32:AF44))+($C$5*SUM(AF32:AF44))+($C$6*SUM(AF32:AF42))+($C$7*SUM(AF46:AF58))+($C$8*SUM(AF43:AF44))+(AF15*AF28)+AF87)/1000</f>
        <v>15.127822666663192</v>
      </c>
      <c r="AG22" s="37">
        <f>(SUM(AG73:AG85)+($C$4*SUM(AG32:AG44))+($C$5*SUM(AG32:AG44))+($C$6*SUM(AG32:AG42))+($C$7*SUM(AG46:AG58))+($C$8*SUM(AG43:AG44))+(AG15*AG28)+AG87)/1000</f>
        <v>15.127822666663192</v>
      </c>
      <c r="AH22" s="37">
        <f>(SUM(AH73:AH85)+($C$4*SUM(AH32:AH44))+($C$5*SUM(AH32:AH44))+($C$6*SUM(AH32:AH42))+($C$7*SUM(AH46:AH58))+($C$8*SUM(AH43:AH44))+(AH15*AH28)+AH87)/1000</f>
        <v>15.127822666663192</v>
      </c>
    </row>
    <row r="23" spans="1:34" s="12" customFormat="1" ht="8.25">
      <c r="A23" s="28"/>
      <c r="B23" s="41" t="s">
        <v>35</v>
      </c>
      <c r="C23" s="38"/>
      <c r="D23" s="39">
        <f>((D60*D32)+(D61*D33)+(D62*D34)+(D63*D35)+(D64*D36)+(D65*D37)+(D66*D38)+(D67*D39)+(D68*D40)+(D69*D41)+(D70*D42))/1000</f>
        <v>0</v>
      </c>
      <c r="E23" s="39">
        <f>((E60*E32)+(E61*E33)+(E62*E34)+(E63*E35)+(E64*E36)+(E65*E37)+(E66*E38)+(E67*E39)+(E68*E40)+(E69*E41)+(E70*E42))/1000</f>
        <v>0</v>
      </c>
      <c r="F23" s="39">
        <f>((F60*F32)+(F61*F33)+(F62*F34)+(F63*F35)+(F64*F36)+(F65*F37)+(F66*F38)+(F67*F39)+(F68*F40)+(F69*F41)+(F70*F42))/1000</f>
        <v>0</v>
      </c>
      <c r="G23" s="39"/>
      <c r="H23" s="39"/>
      <c r="I23" s="39">
        <f>((I60*I32)+(I61*I33)+(I62*I34)+(I63*I35)+(I64*I36)+(I65*I37)+(I66*I38)+(I67*I39)+(I68*I40)+(I69*I41)+(I70*I42))/1000</f>
        <v>0</v>
      </c>
      <c r="J23" s="39">
        <f>((J60*J32)+(J61*J33)+(J62*J34)+(J63*J35)+(J64*J36)+(J65*J37)+(J66*J38)+(J67*J39)+(J68*J40)+(J69*J41)+(J70*J42))/1000</f>
        <v>0</v>
      </c>
      <c r="K23" s="39">
        <f>((K60*K32)+(K61*K33)+(K62*K34)+(K63*K35)+(K64*K36)+(K65*K37)+(K66*K38)+(K67*K39)+(K68*K40)+(K69*K41)+(K70*K42))/1000</f>
        <v>0</v>
      </c>
      <c r="L23" s="39">
        <f aca="true" t="shared" si="9" ref="L23:AC23">((L60*L32)+(L61*L33)+(L62*L34)+(L63*L35)+(L64*L36)+(L65*L37)+(L66*L38)+(L67*L39)+(L68*L40)+(L69*L41)+(L70*L42))/1000</f>
        <v>0</v>
      </c>
      <c r="M23" s="39">
        <f t="shared" si="9"/>
        <v>0</v>
      </c>
      <c r="N23" s="39"/>
      <c r="O23" s="39">
        <f t="shared" si="9"/>
        <v>0</v>
      </c>
      <c r="P23" s="39">
        <f t="shared" si="9"/>
        <v>0</v>
      </c>
      <c r="Q23" s="39">
        <f t="shared" si="9"/>
        <v>0</v>
      </c>
      <c r="R23" s="39">
        <f t="shared" si="9"/>
        <v>0</v>
      </c>
      <c r="S23" s="39">
        <f t="shared" si="9"/>
        <v>0</v>
      </c>
      <c r="T23" s="39">
        <f t="shared" si="9"/>
        <v>0</v>
      </c>
      <c r="U23" s="39">
        <f t="shared" si="9"/>
        <v>0</v>
      </c>
      <c r="V23" s="39">
        <f t="shared" si="9"/>
        <v>0</v>
      </c>
      <c r="W23" s="39">
        <f t="shared" si="9"/>
        <v>0</v>
      </c>
      <c r="X23" s="39"/>
      <c r="Y23" s="39"/>
      <c r="Z23" s="39"/>
      <c r="AA23" s="39">
        <f t="shared" si="9"/>
        <v>0</v>
      </c>
      <c r="AB23" s="39">
        <f t="shared" si="9"/>
        <v>0</v>
      </c>
      <c r="AC23" s="39">
        <f t="shared" si="9"/>
        <v>0</v>
      </c>
      <c r="AD23" s="100"/>
      <c r="AE23" s="39">
        <f>((AE60*AE32)+(AE61*AE33)+(AE62*AE34)+(AE63*AE35)+(AE64*AE36)+(AE65*AE37)+(AE66*AE38)+(AE67*AE39)+(AE68*AE40)+(AE69*AE41)+(AE70*AE42))/1000</f>
        <v>0</v>
      </c>
      <c r="AF23" s="39">
        <f>((AF60*AF32)+(AF61*AF33)+(AF62*AF34)+(AF63*AF35)+(AF64*AF36)+(AF65*AF37)+(AF66*AF38)+(AF67*AF39)+(AF68*AF40)+(AF69*AF41)+(AF70*AF42))/1000</f>
        <v>0</v>
      </c>
      <c r="AG23" s="39">
        <f>((AG60*AG32)+(AG61*AG33)+(AG62*AG34)+(AG63*AG35)+(AG64*AG36)+(AG65*AG37)+(AG66*AG38)+(AG67*AG39)+(AG68*AG40)+(AG69*AG41)+(AG70*AG42))/1000</f>
        <v>0</v>
      </c>
      <c r="AH23" s="39">
        <f>((AH60*AH32)+(AH61*AH33)+(AH62*AH34)+(AH63*AH35)+(AH64*AH36)+(AH65*AH37)+(AH66*AH38)+(AH67*AH39)+(AH68*AH40)+(AH69*AH41)+(AH70*AH42))/1000</f>
        <v>0</v>
      </c>
    </row>
    <row r="24" spans="1:34" s="12" customFormat="1" ht="8.25">
      <c r="A24" s="28"/>
      <c r="B24" s="41" t="s">
        <v>40</v>
      </c>
      <c r="C24" s="38"/>
      <c r="D24" s="39">
        <f>D23*D27</f>
        <v>0</v>
      </c>
      <c r="E24" s="39">
        <f>E23*E27</f>
        <v>0</v>
      </c>
      <c r="F24" s="39">
        <f>F23*F27</f>
        <v>0</v>
      </c>
      <c r="G24" s="39"/>
      <c r="H24" s="39"/>
      <c r="I24" s="39">
        <f>I23*I27</f>
        <v>0</v>
      </c>
      <c r="J24" s="39">
        <f>J23*J27</f>
        <v>0</v>
      </c>
      <c r="K24" s="39">
        <f>K23*K27</f>
        <v>0</v>
      </c>
      <c r="L24" s="39">
        <f aca="true" t="shared" si="10" ref="L24:AC24">L23*L27</f>
        <v>0</v>
      </c>
      <c r="M24" s="39">
        <f t="shared" si="10"/>
        <v>0</v>
      </c>
      <c r="N24" s="39"/>
      <c r="O24" s="39">
        <f t="shared" si="10"/>
        <v>0</v>
      </c>
      <c r="P24" s="39">
        <f t="shared" si="10"/>
        <v>0</v>
      </c>
      <c r="Q24" s="39">
        <f t="shared" si="10"/>
        <v>0</v>
      </c>
      <c r="R24" s="39">
        <f t="shared" si="10"/>
        <v>0</v>
      </c>
      <c r="S24" s="39">
        <f t="shared" si="10"/>
        <v>0</v>
      </c>
      <c r="T24" s="39">
        <f t="shared" si="10"/>
        <v>0</v>
      </c>
      <c r="U24" s="39">
        <f t="shared" si="10"/>
        <v>0</v>
      </c>
      <c r="V24" s="39">
        <f t="shared" si="10"/>
        <v>0</v>
      </c>
      <c r="W24" s="39">
        <f t="shared" si="10"/>
        <v>0</v>
      </c>
      <c r="X24" s="39"/>
      <c r="Y24" s="39"/>
      <c r="Z24" s="39"/>
      <c r="AA24" s="39">
        <f t="shared" si="10"/>
        <v>0</v>
      </c>
      <c r="AB24" s="39">
        <f t="shared" si="10"/>
        <v>0</v>
      </c>
      <c r="AC24" s="39">
        <f t="shared" si="10"/>
        <v>0</v>
      </c>
      <c r="AD24" s="100"/>
      <c r="AE24" s="39">
        <f>AE23*AE27</f>
        <v>0</v>
      </c>
      <c r="AF24" s="39">
        <f>AF23*AF27</f>
        <v>0</v>
      </c>
      <c r="AG24" s="39">
        <f>AG23*AG27</f>
        <v>0</v>
      </c>
      <c r="AH24" s="39">
        <f>AH23*AH27</f>
        <v>0</v>
      </c>
    </row>
    <row r="25" spans="1:34" s="12" customFormat="1" ht="8.25">
      <c r="A25" s="28"/>
      <c r="B25" s="38" t="s">
        <v>36</v>
      </c>
      <c r="C25" s="38"/>
      <c r="D25" s="39">
        <f>((D71*D43)+(D72*D44))/1000</f>
        <v>3.8027999999999995</v>
      </c>
      <c r="E25" s="39">
        <f>((E71*E43)+(E72*E44))/1000</f>
        <v>6.187600000000001</v>
      </c>
      <c r="F25" s="39">
        <f>((F71*F43)+(F72*F44))/1000</f>
        <v>3.8027999999999995</v>
      </c>
      <c r="G25" s="39"/>
      <c r="H25" s="39"/>
      <c r="I25" s="39">
        <f>((I71*I43)+(I72*I44))/1000</f>
        <v>6.3</v>
      </c>
      <c r="J25" s="39">
        <f>((J71*J43)+(J72*J44))/1000</f>
        <v>12.075</v>
      </c>
      <c r="K25" s="39">
        <f>((K71*K43)+(K72*K44))/1000</f>
        <v>12.925</v>
      </c>
      <c r="L25" s="39">
        <f aca="true" t="shared" si="11" ref="L25:AC25">((L71*L43)+(L72*L44))/1000</f>
        <v>12.075</v>
      </c>
      <c r="M25" s="39">
        <f t="shared" si="11"/>
        <v>6.605</v>
      </c>
      <c r="N25" s="39"/>
      <c r="O25" s="39">
        <f t="shared" si="11"/>
        <v>9.719400000000002</v>
      </c>
      <c r="P25" s="39">
        <f t="shared" si="11"/>
        <v>9.912600000000001</v>
      </c>
      <c r="Q25" s="39">
        <f t="shared" si="11"/>
        <v>9.719400000000002</v>
      </c>
      <c r="R25" s="39">
        <f t="shared" si="11"/>
        <v>9.912600000000001</v>
      </c>
      <c r="S25" s="39">
        <f t="shared" si="11"/>
        <v>6.3</v>
      </c>
      <c r="T25" s="39">
        <f t="shared" si="11"/>
        <v>12.075</v>
      </c>
      <c r="U25" s="39">
        <f t="shared" si="11"/>
        <v>12.925</v>
      </c>
      <c r="V25" s="39">
        <f t="shared" si="11"/>
        <v>12.075</v>
      </c>
      <c r="W25" s="39">
        <f t="shared" si="11"/>
        <v>6.605</v>
      </c>
      <c r="X25" s="39"/>
      <c r="Y25" s="39"/>
      <c r="Z25" s="39"/>
      <c r="AA25" s="39">
        <f t="shared" si="11"/>
        <v>3.8027999999999995</v>
      </c>
      <c r="AB25" s="39">
        <f t="shared" si="11"/>
        <v>6.187600000000001</v>
      </c>
      <c r="AC25" s="39">
        <f t="shared" si="11"/>
        <v>3.8027999999999995</v>
      </c>
      <c r="AD25" s="100"/>
      <c r="AE25" s="39">
        <f>((AE71*AE43)+(AE72*AE44))/1000</f>
        <v>1.9131999999999998</v>
      </c>
      <c r="AF25" s="39">
        <f>((AF71*AF43)+(AF72*AF44))/1000</f>
        <v>1.9131999999999998</v>
      </c>
      <c r="AG25" s="39">
        <f>((AG71*AG43)+(AG72*AG44))/1000</f>
        <v>1.9131999999999998</v>
      </c>
      <c r="AH25" s="39">
        <f>((AH71*AH43)+(AH72*AH44))/1000</f>
        <v>1.9131999999999998</v>
      </c>
    </row>
    <row r="26" spans="1:34" s="12" customFormat="1" ht="9" thickBot="1">
      <c r="A26" s="28"/>
      <c r="B26" s="16" t="s">
        <v>37</v>
      </c>
      <c r="C26" s="16"/>
      <c r="D26" s="40">
        <f>(($C$9*D43)+($C$9*D44))/1000</f>
        <v>0.9506999999999999</v>
      </c>
      <c r="E26" s="40">
        <f>(($C$9*E43)+($C$9*E44))/1000</f>
        <v>1.5469000000000002</v>
      </c>
      <c r="F26" s="40">
        <f>(($C$9*F43)+($C$9*F44))/1000</f>
        <v>0.9506999999999999</v>
      </c>
      <c r="G26" s="40"/>
      <c r="H26" s="40"/>
      <c r="I26" s="40">
        <f>(($C$9*I43)+($C$9*I44))/1000</f>
        <v>1.575</v>
      </c>
      <c r="J26" s="40">
        <f>(($C$9*J43)+($C$9*J44))/1000</f>
        <v>3.01875</v>
      </c>
      <c r="K26" s="40">
        <f>(($C$9*K43)+($C$9*K44))/1000</f>
        <v>3.23125</v>
      </c>
      <c r="L26" s="40">
        <f>(($C$9*L43)+($C$9*L44))/1000</f>
        <v>3.01875</v>
      </c>
      <c r="M26" s="40">
        <f>(($C$9*M43)+($C$9*M44))/1000</f>
        <v>1.65125</v>
      </c>
      <c r="N26" s="40"/>
      <c r="O26" s="40">
        <f aca="true" t="shared" si="12" ref="O26:W26">(($C$9*O43)+($C$9*O44))/1000</f>
        <v>2.4298500000000005</v>
      </c>
      <c r="P26" s="40">
        <f t="shared" si="12"/>
        <v>2.4781500000000003</v>
      </c>
      <c r="Q26" s="40">
        <f t="shared" si="12"/>
        <v>2.4298500000000005</v>
      </c>
      <c r="R26" s="40">
        <f t="shared" si="12"/>
        <v>2.4781500000000003</v>
      </c>
      <c r="S26" s="40">
        <f t="shared" si="12"/>
        <v>1.575</v>
      </c>
      <c r="T26" s="40">
        <f t="shared" si="12"/>
        <v>3.01875</v>
      </c>
      <c r="U26" s="40">
        <f t="shared" si="12"/>
        <v>3.23125</v>
      </c>
      <c r="V26" s="40">
        <f t="shared" si="12"/>
        <v>3.01875</v>
      </c>
      <c r="W26" s="40">
        <f t="shared" si="12"/>
        <v>1.65125</v>
      </c>
      <c r="X26" s="40"/>
      <c r="Y26" s="40"/>
      <c r="Z26" s="40"/>
      <c r="AA26" s="40">
        <f>(($C$9*AA43)+($C$9*AA44))/1000</f>
        <v>0.9506999999999999</v>
      </c>
      <c r="AB26" s="40">
        <f>(($C$9*AB43)+($C$9*AB44))/1000</f>
        <v>1.5469000000000002</v>
      </c>
      <c r="AC26" s="40">
        <f>(($C$9*AC43)+($C$9*AC44))/1000</f>
        <v>0.9506999999999999</v>
      </c>
      <c r="AD26" s="100"/>
      <c r="AE26" s="40">
        <f>(($C$9*AE43)+($C$9*AE44))/1000</f>
        <v>0.47829999999999995</v>
      </c>
      <c r="AF26" s="40">
        <f>(($C$9*AF43)+($C$9*AF44))/1000</f>
        <v>0.47829999999999995</v>
      </c>
      <c r="AG26" s="40">
        <f>(($C$9*AG43)+($C$9*AG44))/1000</f>
        <v>0.47829999999999995</v>
      </c>
      <c r="AH26" s="40">
        <f>(($C$9*AH43)+($C$9*AH44))/1000</f>
        <v>0.47829999999999995</v>
      </c>
    </row>
    <row r="27" spans="1:34" s="45" customFormat="1" ht="9" thickBot="1">
      <c r="A27" s="42"/>
      <c r="B27" s="43" t="s">
        <v>27</v>
      </c>
      <c r="C27" s="43"/>
      <c r="D27" s="44">
        <f>IF(0.25+(15/(($C$10*D45)^0.5))&gt;0.4,IF(0.25+(15/(($C$10*D45)^0.5))&gt;1,1,0.25+(15/(($C$10*D45)^0.5))),0.4)</f>
        <v>0.793906837752562</v>
      </c>
      <c r="E27" s="44">
        <f>IF(0.25+(15/(($C$10*E45)^0.5))&gt;0.4,IF(0.25+(15/(($C$10*E45)^0.5))&gt;1,1,0.25+(15/(($C$10*E45)^0.5))),0.4)</f>
        <v>0.6763979870848429</v>
      </c>
      <c r="F27" s="44">
        <f>IF(0.25+(15/(($C$10*F45)^0.5))&gt;0.4,IF(0.25+(15/(($C$10*F45)^0.5))&gt;1,1,0.25+(15/(($C$10*F45)^0.5))),0.4)</f>
        <v>0.793906837752562</v>
      </c>
      <c r="G27" s="44"/>
      <c r="H27" s="44"/>
      <c r="I27" s="44">
        <f>IF(0.25+(15/(($C$10*I45)^0.5))&gt;0.4,IF(0.25+(15/(($C$10*I45)^0.5))&gt;1,1,0.25+(15/(($C$10*I45)^0.5))),0.4)</f>
        <v>0.6725771273642582</v>
      </c>
      <c r="J27" s="44">
        <f>IF(0.25+(15/(($C$10*J45)^0.5))&gt;0.4,IF(0.25+(15/(($C$10*J45)^0.5))&gt;1,1,0.25+(15/(($C$10*J45)^0.5))),0.4)</f>
        <v>0.5552338478336798</v>
      </c>
      <c r="K27" s="44">
        <f>IF(0.25+(15/(($C$10*K45)^0.5))&gt;0.4,IF(0.25+(15/(($C$10*K45)^0.5))&gt;1,1,0.25+(15/(($C$10*K45)^0.5))),0.4)</f>
        <v>0.5450264716182475</v>
      </c>
      <c r="L27" s="44">
        <f>IF(0.25+(15/(($C$10*L45)^0.5))&gt;0.4,IF(0.25+(15/(($C$10*L45)^0.5))&gt;1,1,0.25+(15/(($C$10*L45)^0.5))),0.4)</f>
        <v>0.5552338478336798</v>
      </c>
      <c r="M27" s="44">
        <f>IF(0.25+(15/(($C$10*M45)^0.5))&gt;0.4,IF(0.25+(15/(($C$10*M45)^0.5))&gt;1,1,0.25+(15/(($C$10*M45)^0.5))),0.4)</f>
        <v>0.6627051138240632</v>
      </c>
      <c r="N27" s="44"/>
      <c r="O27" s="44">
        <f aca="true" t="shared" si="13" ref="O27:W27">IF(0.25+(15/(($C$10*O45)^0.5))&gt;0.4,IF(0.25+(15/(($C$10*O45)^0.5))&gt;1,1,0.25+(15/(($C$10*O45)^0.5))),0.4)</f>
        <v>0.5902174094192638</v>
      </c>
      <c r="P27" s="44">
        <f t="shared" si="13"/>
        <v>0.5868856176439423</v>
      </c>
      <c r="Q27" s="44">
        <f t="shared" si="13"/>
        <v>0.5902174094192638</v>
      </c>
      <c r="R27" s="44">
        <f t="shared" si="13"/>
        <v>0.5868856176439423</v>
      </c>
      <c r="S27" s="44">
        <f t="shared" si="13"/>
        <v>0.6725771273642582</v>
      </c>
      <c r="T27" s="44">
        <f t="shared" si="13"/>
        <v>0.5552338478336798</v>
      </c>
      <c r="U27" s="44">
        <f t="shared" si="13"/>
        <v>0.5450264716182475</v>
      </c>
      <c r="V27" s="44">
        <f t="shared" si="13"/>
        <v>0.5552338478336798</v>
      </c>
      <c r="W27" s="44">
        <f t="shared" si="13"/>
        <v>0.6627051138240632</v>
      </c>
      <c r="X27" s="44"/>
      <c r="Y27" s="44"/>
      <c r="Z27" s="44"/>
      <c r="AA27" s="44">
        <f>IF(0.25+(15/(($C$10*AA45)^0.5))&gt;0.4,IF(0.25+(15/(($C$10*AA45)^0.5))&gt;1,1,0.25+(15/(($C$10*AA45)^0.5))),0.4)</f>
        <v>0.793906837752562</v>
      </c>
      <c r="AB27" s="44">
        <f>IF(0.25+(15/(($C$10*AB45)^0.5))&gt;0.4,IF(0.25+(15/(($C$10*AB45)^0.5))&gt;1,1,0.25+(15/(($C$10*AB45)^0.5))),0.4)</f>
        <v>0.6763979870848429</v>
      </c>
      <c r="AC27" s="44">
        <f>IF(0.25+(15/(($C$10*AC45)^0.5))&gt;0.4,IF(0.25+(15/(($C$10*AC45)^0.5))&gt;1,1,0.25+(15/(($C$10*AC45)^0.5))),0.4)</f>
        <v>0.793906837752562</v>
      </c>
      <c r="AD27" s="101"/>
      <c r="AE27" s="44">
        <f>IF(0.25+(15/(($C$10*AE45)^0.5))&gt;0.4,IF(0.25+(15/(($C$10*AE45)^0.5))&gt;1,1,0.25+(15/(($C$10*AE45)^0.5))),0.4)</f>
        <v>1</v>
      </c>
      <c r="AF27" s="44">
        <f>IF(0.25+(15/(($C$10*AF45)^0.5))&gt;0.4,IF(0.25+(15/(($C$10*AF45)^0.5))&gt;1,1,0.25+(15/(($C$10*AF45)^0.5))),0.4)</f>
        <v>1</v>
      </c>
      <c r="AG27" s="44">
        <f>IF(0.25+(15/(($C$10*AG45)^0.5))&gt;0.4,IF(0.25+(15/(($C$10*AG45)^0.5))&gt;1,1,0.25+(15/(($C$10*AG45)^0.5))),0.4)</f>
        <v>1</v>
      </c>
      <c r="AH27" s="44">
        <f>IF(0.25+(15/(($C$10*AH45)^0.5))&gt;0.4,IF(0.25+(15/(($C$10*AH45)^0.5))&gt;1,1,0.25+(15/(($C$10*AH45)^0.5))),0.4)</f>
        <v>1</v>
      </c>
    </row>
    <row r="28" spans="1:34" s="12" customFormat="1" ht="8.25">
      <c r="A28" s="28"/>
      <c r="B28" s="35" t="s">
        <v>43</v>
      </c>
      <c r="C28" s="36"/>
      <c r="D28" s="46">
        <v>14.6666666666666</v>
      </c>
      <c r="E28" s="46">
        <v>14.6666666666666</v>
      </c>
      <c r="F28" s="46">
        <v>14.6666666666666</v>
      </c>
      <c r="G28" s="46"/>
      <c r="H28" s="46"/>
      <c r="I28" s="46">
        <v>14.6666666666666</v>
      </c>
      <c r="J28" s="46">
        <v>14.6666666666666</v>
      </c>
      <c r="K28" s="46">
        <v>14.6666666666666</v>
      </c>
      <c r="L28" s="46">
        <v>14.6666666666666</v>
      </c>
      <c r="M28" s="46">
        <v>14.6666666666666</v>
      </c>
      <c r="N28" s="46"/>
      <c r="O28" s="46">
        <v>14.6666666666666</v>
      </c>
      <c r="P28" s="46">
        <v>14.6666666666666</v>
      </c>
      <c r="Q28" s="46">
        <v>14.6666666666666</v>
      </c>
      <c r="R28" s="46">
        <v>14.6666666666666</v>
      </c>
      <c r="S28" s="46">
        <v>14.6666666666666</v>
      </c>
      <c r="T28" s="46">
        <v>14.6666666666666</v>
      </c>
      <c r="U28" s="46">
        <v>14.6666666666666</v>
      </c>
      <c r="V28" s="46">
        <v>14.6666666666666</v>
      </c>
      <c r="W28" s="46">
        <v>14.6666666666666</v>
      </c>
      <c r="X28" s="46"/>
      <c r="Y28" s="46"/>
      <c r="Z28" s="46"/>
      <c r="AA28" s="46">
        <v>14.6666666666666</v>
      </c>
      <c r="AB28" s="46">
        <v>14.6666666666666</v>
      </c>
      <c r="AC28" s="46">
        <v>14.6666666666666</v>
      </c>
      <c r="AD28" s="100"/>
      <c r="AE28" s="46">
        <v>14.6666666666666</v>
      </c>
      <c r="AF28" s="46">
        <v>14.6666666666666</v>
      </c>
      <c r="AG28" s="46">
        <v>14.6666666666666</v>
      </c>
      <c r="AH28" s="46">
        <v>14.6666666666666</v>
      </c>
    </row>
    <row r="29" spans="1:34" s="12" customFormat="1" ht="8.25">
      <c r="A29" s="28"/>
      <c r="B29" s="41" t="s">
        <v>2</v>
      </c>
      <c r="C29" s="38"/>
      <c r="D29" s="47">
        <v>1</v>
      </c>
      <c r="E29" s="47">
        <v>1</v>
      </c>
      <c r="F29" s="47">
        <v>1</v>
      </c>
      <c r="G29" s="47"/>
      <c r="H29" s="47"/>
      <c r="I29" s="47">
        <v>1</v>
      </c>
      <c r="J29" s="47">
        <v>1</v>
      </c>
      <c r="K29" s="47">
        <v>1</v>
      </c>
      <c r="L29" s="47">
        <v>1</v>
      </c>
      <c r="M29" s="47">
        <v>1</v>
      </c>
      <c r="N29" s="47"/>
      <c r="O29" s="47">
        <v>1</v>
      </c>
      <c r="P29" s="47">
        <v>1</v>
      </c>
      <c r="Q29" s="47">
        <v>1</v>
      </c>
      <c r="R29" s="47">
        <v>1</v>
      </c>
      <c r="S29" s="47">
        <v>1</v>
      </c>
      <c r="T29" s="47">
        <v>1</v>
      </c>
      <c r="U29" s="47">
        <v>1</v>
      </c>
      <c r="V29" s="47">
        <v>1</v>
      </c>
      <c r="W29" s="47">
        <v>1</v>
      </c>
      <c r="X29" s="47"/>
      <c r="Y29" s="47"/>
      <c r="Z29" s="47"/>
      <c r="AA29" s="47">
        <v>1</v>
      </c>
      <c r="AB29" s="47">
        <v>1</v>
      </c>
      <c r="AC29" s="47">
        <v>1</v>
      </c>
      <c r="AD29" s="100"/>
      <c r="AE29" s="47">
        <v>1</v>
      </c>
      <c r="AF29" s="47">
        <v>1</v>
      </c>
      <c r="AG29" s="47">
        <v>1</v>
      </c>
      <c r="AH29" s="47">
        <v>1</v>
      </c>
    </row>
    <row r="30" spans="1:34" s="12" customFormat="1" ht="8.25">
      <c r="A30" s="28"/>
      <c r="B30" s="41" t="s">
        <v>44</v>
      </c>
      <c r="C30" s="38"/>
      <c r="D30" s="39">
        <f>D29*D28</f>
        <v>14.6666666666666</v>
      </c>
      <c r="E30" s="39">
        <f>E29*E28</f>
        <v>14.6666666666666</v>
      </c>
      <c r="F30" s="39">
        <f>F29*F28</f>
        <v>14.6666666666666</v>
      </c>
      <c r="G30" s="39"/>
      <c r="H30" s="39"/>
      <c r="I30" s="39">
        <f>I29*I28</f>
        <v>14.6666666666666</v>
      </c>
      <c r="J30" s="39">
        <f>J29*J28</f>
        <v>14.6666666666666</v>
      </c>
      <c r="K30" s="39">
        <f>K29*K28</f>
        <v>14.6666666666666</v>
      </c>
      <c r="L30" s="39">
        <f aca="true" t="shared" si="14" ref="L30:AC30">L29*L28</f>
        <v>14.6666666666666</v>
      </c>
      <c r="M30" s="39">
        <f t="shared" si="14"/>
        <v>14.6666666666666</v>
      </c>
      <c r="N30" s="39"/>
      <c r="O30" s="39">
        <f t="shared" si="14"/>
        <v>14.6666666666666</v>
      </c>
      <c r="P30" s="39">
        <f t="shared" si="14"/>
        <v>14.6666666666666</v>
      </c>
      <c r="Q30" s="39">
        <f t="shared" si="14"/>
        <v>14.6666666666666</v>
      </c>
      <c r="R30" s="39">
        <f t="shared" si="14"/>
        <v>14.6666666666666</v>
      </c>
      <c r="S30" s="39">
        <f t="shared" si="14"/>
        <v>14.6666666666666</v>
      </c>
      <c r="T30" s="39">
        <f t="shared" si="14"/>
        <v>14.6666666666666</v>
      </c>
      <c r="U30" s="39">
        <f t="shared" si="14"/>
        <v>14.6666666666666</v>
      </c>
      <c r="V30" s="39">
        <f t="shared" si="14"/>
        <v>14.6666666666666</v>
      </c>
      <c r="W30" s="39">
        <f t="shared" si="14"/>
        <v>14.6666666666666</v>
      </c>
      <c r="X30" s="39"/>
      <c r="Y30" s="39"/>
      <c r="Z30" s="39"/>
      <c r="AA30" s="39">
        <f t="shared" si="14"/>
        <v>14.6666666666666</v>
      </c>
      <c r="AB30" s="39">
        <f t="shared" si="14"/>
        <v>14.6666666666666</v>
      </c>
      <c r="AC30" s="39">
        <f t="shared" si="14"/>
        <v>14.6666666666666</v>
      </c>
      <c r="AD30" s="100"/>
      <c r="AE30" s="39">
        <f>AE29*AE28</f>
        <v>14.6666666666666</v>
      </c>
      <c r="AF30" s="39">
        <f>AF29*AF28</f>
        <v>14.6666666666666</v>
      </c>
      <c r="AG30" s="39">
        <f>AG29*AG28</f>
        <v>14.6666666666666</v>
      </c>
      <c r="AH30" s="39">
        <f>AH29*AH28</f>
        <v>14.6666666666666</v>
      </c>
    </row>
    <row r="31" spans="1:34" s="14" customFormat="1" ht="9" thickBot="1">
      <c r="A31" s="48"/>
      <c r="B31" s="49" t="s">
        <v>45</v>
      </c>
      <c r="C31" s="49"/>
      <c r="D31" s="40">
        <f>D15*D28</f>
        <v>219.999999999999</v>
      </c>
      <c r="E31" s="40">
        <f>E15*E28</f>
        <v>293.333333333332</v>
      </c>
      <c r="F31" s="40">
        <f>F15*F28</f>
        <v>219.999999999999</v>
      </c>
      <c r="G31" s="40"/>
      <c r="H31" s="40"/>
      <c r="I31" s="40">
        <f>I15*I28</f>
        <v>293.333333333332</v>
      </c>
      <c r="J31" s="40">
        <f>J15*J28</f>
        <v>366.66666666666504</v>
      </c>
      <c r="K31" s="40">
        <f>K15*K28</f>
        <v>366.66666666666504</v>
      </c>
      <c r="L31" s="40">
        <f aca="true" t="shared" si="15" ref="L31:AC31">L15*L28</f>
        <v>366.66666666666504</v>
      </c>
      <c r="M31" s="40">
        <f t="shared" si="15"/>
        <v>293.333333333332</v>
      </c>
      <c r="N31" s="40"/>
      <c r="O31" s="40">
        <f t="shared" si="15"/>
        <v>454.6666666666646</v>
      </c>
      <c r="P31" s="40">
        <f t="shared" si="15"/>
        <v>454.6666666666646</v>
      </c>
      <c r="Q31" s="40">
        <f t="shared" si="15"/>
        <v>454.6666666666646</v>
      </c>
      <c r="R31" s="40">
        <f t="shared" si="15"/>
        <v>454.6666666666646</v>
      </c>
      <c r="S31" s="40">
        <f t="shared" si="15"/>
        <v>293.333333333332</v>
      </c>
      <c r="T31" s="40">
        <f t="shared" si="15"/>
        <v>366.66666666666504</v>
      </c>
      <c r="U31" s="40">
        <f t="shared" si="15"/>
        <v>366.66666666666504</v>
      </c>
      <c r="V31" s="40">
        <f t="shared" si="15"/>
        <v>366.66666666666504</v>
      </c>
      <c r="W31" s="40">
        <f t="shared" si="15"/>
        <v>293.333333333332</v>
      </c>
      <c r="X31" s="40"/>
      <c r="Y31" s="40"/>
      <c r="Z31" s="40"/>
      <c r="AA31" s="40">
        <f t="shared" si="15"/>
        <v>219.999999999999</v>
      </c>
      <c r="AB31" s="40">
        <f t="shared" si="15"/>
        <v>293.333333333332</v>
      </c>
      <c r="AC31" s="40">
        <f t="shared" si="15"/>
        <v>219.999999999999</v>
      </c>
      <c r="AD31" s="100"/>
      <c r="AE31" s="40">
        <f>AE15*AE28</f>
        <v>219.999999999999</v>
      </c>
      <c r="AF31" s="40">
        <f>AF15*AF28</f>
        <v>219.999999999999</v>
      </c>
      <c r="AG31" s="40">
        <f>AG15*AG28</f>
        <v>219.999999999999</v>
      </c>
      <c r="AH31" s="40">
        <f>AH15*AH28</f>
        <v>219.999999999999</v>
      </c>
    </row>
    <row r="32" spans="1:34" s="14" customFormat="1" ht="8.25">
      <c r="A32" s="48"/>
      <c r="B32" s="50" t="s">
        <v>11</v>
      </c>
      <c r="C32" s="51">
        <v>2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100"/>
      <c r="AE32" s="46"/>
      <c r="AF32" s="46"/>
      <c r="AG32" s="46"/>
      <c r="AH32" s="46"/>
    </row>
    <row r="33" spans="1:34" s="14" customFormat="1" ht="8.25">
      <c r="A33" s="48"/>
      <c r="B33" s="54" t="s">
        <v>7</v>
      </c>
      <c r="C33" s="55">
        <v>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100"/>
      <c r="AE33" s="47"/>
      <c r="AF33" s="47"/>
      <c r="AG33" s="47"/>
      <c r="AH33" s="47"/>
    </row>
    <row r="34" spans="1:34" s="14" customFormat="1" ht="8.25">
      <c r="A34" s="48"/>
      <c r="B34" s="54" t="s">
        <v>8</v>
      </c>
      <c r="C34" s="55">
        <v>4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100"/>
      <c r="AE34" s="47"/>
      <c r="AF34" s="47"/>
      <c r="AG34" s="47"/>
      <c r="AH34" s="47"/>
    </row>
    <row r="35" spans="1:34" s="14" customFormat="1" ht="8.25">
      <c r="A35" s="48"/>
      <c r="B35" s="54"/>
      <c r="C35" s="55">
        <v>5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100"/>
      <c r="AE35" s="47"/>
      <c r="AF35" s="47"/>
      <c r="AG35" s="47"/>
      <c r="AH35" s="47"/>
    </row>
    <row r="36" spans="1:34" s="14" customFormat="1" ht="8.25">
      <c r="A36" s="48"/>
      <c r="B36" s="54"/>
      <c r="C36" s="55">
        <v>6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100"/>
      <c r="AE36" s="47"/>
      <c r="AF36" s="47"/>
      <c r="AG36" s="47"/>
      <c r="AH36" s="47"/>
    </row>
    <row r="37" spans="1:34" s="14" customFormat="1" ht="8.25">
      <c r="A37" s="48"/>
      <c r="B37" s="54"/>
      <c r="C37" s="55">
        <v>7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100"/>
      <c r="AE37" s="47"/>
      <c r="AF37" s="47"/>
      <c r="AG37" s="47"/>
      <c r="AH37" s="47"/>
    </row>
    <row r="38" spans="1:34" s="14" customFormat="1" ht="8.25">
      <c r="A38" s="48"/>
      <c r="B38" s="54"/>
      <c r="C38" s="55">
        <v>8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100"/>
      <c r="AE38" s="47"/>
      <c r="AF38" s="47"/>
      <c r="AG38" s="47"/>
      <c r="AH38" s="47"/>
    </row>
    <row r="39" spans="1:34" s="14" customFormat="1" ht="8.25">
      <c r="A39" s="48"/>
      <c r="B39" s="54"/>
      <c r="C39" s="55">
        <v>9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100"/>
      <c r="AE39" s="47"/>
      <c r="AF39" s="47"/>
      <c r="AG39" s="47"/>
      <c r="AH39" s="47"/>
    </row>
    <row r="40" spans="1:34" s="14" customFormat="1" ht="8.25">
      <c r="A40" s="48"/>
      <c r="B40" s="54"/>
      <c r="C40" s="55">
        <v>10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100"/>
      <c r="AE40" s="47"/>
      <c r="AF40" s="47"/>
      <c r="AG40" s="47"/>
      <c r="AH40" s="47"/>
    </row>
    <row r="41" spans="1:34" s="14" customFormat="1" ht="8.25">
      <c r="A41" s="48"/>
      <c r="B41" s="54"/>
      <c r="C41" s="55">
        <v>11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100"/>
      <c r="AE41" s="47"/>
      <c r="AF41" s="47"/>
      <c r="AG41" s="47"/>
      <c r="AH41" s="47"/>
    </row>
    <row r="42" spans="1:34" s="14" customFormat="1" ht="8.25">
      <c r="A42" s="48"/>
      <c r="B42" s="54"/>
      <c r="C42" s="55">
        <v>12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100"/>
      <c r="AE42" s="47"/>
      <c r="AF42" s="47"/>
      <c r="AG42" s="47"/>
      <c r="AH42" s="47"/>
    </row>
    <row r="43" spans="1:34" s="14" customFormat="1" ht="8.25">
      <c r="A43" s="48"/>
      <c r="B43" s="54"/>
      <c r="C43" s="55" t="s">
        <v>9</v>
      </c>
      <c r="D43" s="47">
        <v>190.14</v>
      </c>
      <c r="E43" s="47">
        <v>309.38</v>
      </c>
      <c r="F43" s="47">
        <v>190.14</v>
      </c>
      <c r="G43" s="47">
        <v>0</v>
      </c>
      <c r="H43" s="47">
        <v>0</v>
      </c>
      <c r="I43" s="47">
        <v>315</v>
      </c>
      <c r="J43" s="47">
        <v>603.75</v>
      </c>
      <c r="K43" s="47">
        <v>646.25</v>
      </c>
      <c r="L43" s="47">
        <v>603.75</v>
      </c>
      <c r="M43" s="47">
        <v>330.25</v>
      </c>
      <c r="N43" s="47"/>
      <c r="O43" s="47">
        <v>485.97</v>
      </c>
      <c r="P43" s="47">
        <v>495.63</v>
      </c>
      <c r="Q43" s="47">
        <v>485.97</v>
      </c>
      <c r="R43" s="47">
        <v>495.63</v>
      </c>
      <c r="S43" s="47">
        <v>315</v>
      </c>
      <c r="T43" s="47">
        <v>603.75</v>
      </c>
      <c r="U43" s="47">
        <v>646.25</v>
      </c>
      <c r="V43" s="47">
        <v>603.75</v>
      </c>
      <c r="W43" s="47">
        <v>330.25</v>
      </c>
      <c r="X43" s="47"/>
      <c r="Y43" s="47">
        <v>0</v>
      </c>
      <c r="Z43" s="47">
        <v>0</v>
      </c>
      <c r="AA43" s="47">
        <v>190.14</v>
      </c>
      <c r="AB43" s="47">
        <v>309.38</v>
      </c>
      <c r="AC43" s="47">
        <v>190.14</v>
      </c>
      <c r="AD43" s="100"/>
      <c r="AE43" s="47">
        <v>95.66</v>
      </c>
      <c r="AF43" s="47">
        <v>95.66</v>
      </c>
      <c r="AG43" s="47">
        <v>95.66</v>
      </c>
      <c r="AH43" s="47">
        <v>95.66</v>
      </c>
    </row>
    <row r="44" spans="1:34" s="14" customFormat="1" ht="9" thickBot="1">
      <c r="A44" s="48"/>
      <c r="B44" s="66"/>
      <c r="C44" s="102" t="s">
        <v>10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/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/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100"/>
      <c r="AE44" s="68">
        <v>0</v>
      </c>
      <c r="AF44" s="68">
        <v>0</v>
      </c>
      <c r="AG44" s="68">
        <v>0</v>
      </c>
      <c r="AH44" s="68">
        <v>0</v>
      </c>
    </row>
    <row r="45" spans="1:34" s="12" customFormat="1" ht="9" thickBot="1">
      <c r="A45" s="28"/>
      <c r="B45" s="63" t="s">
        <v>16</v>
      </c>
      <c r="C45" s="63"/>
      <c r="D45" s="64">
        <f>SUM(D32:D44)</f>
        <v>190.14</v>
      </c>
      <c r="E45" s="64">
        <f>SUM(E32:E44)</f>
        <v>309.38</v>
      </c>
      <c r="F45" s="64">
        <f>SUM(F32:F44)</f>
        <v>190.14</v>
      </c>
      <c r="G45" s="64"/>
      <c r="H45" s="64"/>
      <c r="I45" s="64">
        <f>SUM(I32:I44)</f>
        <v>315</v>
      </c>
      <c r="J45" s="64">
        <f>SUM(J32:J44)</f>
        <v>603.75</v>
      </c>
      <c r="K45" s="64">
        <f>SUM(K32:K44)</f>
        <v>646.25</v>
      </c>
      <c r="L45" s="64">
        <f aca="true" t="shared" si="16" ref="L45:AC45">SUM(L32:L44)</f>
        <v>603.75</v>
      </c>
      <c r="M45" s="64">
        <f t="shared" si="16"/>
        <v>330.25</v>
      </c>
      <c r="N45" s="64"/>
      <c r="O45" s="64">
        <f t="shared" si="16"/>
        <v>485.97</v>
      </c>
      <c r="P45" s="64">
        <f t="shared" si="16"/>
        <v>495.63</v>
      </c>
      <c r="Q45" s="64">
        <f t="shared" si="16"/>
        <v>485.97</v>
      </c>
      <c r="R45" s="64">
        <f t="shared" si="16"/>
        <v>495.63</v>
      </c>
      <c r="S45" s="64">
        <f t="shared" si="16"/>
        <v>315</v>
      </c>
      <c r="T45" s="64">
        <f t="shared" si="16"/>
        <v>603.75</v>
      </c>
      <c r="U45" s="64">
        <f t="shared" si="16"/>
        <v>646.25</v>
      </c>
      <c r="V45" s="64">
        <f t="shared" si="16"/>
        <v>603.75</v>
      </c>
      <c r="W45" s="64">
        <f t="shared" si="16"/>
        <v>330.25</v>
      </c>
      <c r="X45" s="64"/>
      <c r="Y45" s="64"/>
      <c r="Z45" s="64"/>
      <c r="AA45" s="64">
        <f t="shared" si="16"/>
        <v>190.14</v>
      </c>
      <c r="AB45" s="64">
        <f t="shared" si="16"/>
        <v>309.38</v>
      </c>
      <c r="AC45" s="64">
        <f t="shared" si="16"/>
        <v>190.14</v>
      </c>
      <c r="AD45" s="103"/>
      <c r="AE45" s="64">
        <f>SUM(AE32:AE44)</f>
        <v>95.66</v>
      </c>
      <c r="AF45" s="64">
        <f>SUM(AF32:AF44)</f>
        <v>95.66</v>
      </c>
      <c r="AG45" s="64">
        <f>SUM(AG32:AG44)</f>
        <v>95.66</v>
      </c>
      <c r="AH45" s="64">
        <f>SUM(AH32:AH44)</f>
        <v>95.66</v>
      </c>
    </row>
    <row r="46" spans="1:34" s="14" customFormat="1" ht="8.25">
      <c r="A46" s="48"/>
      <c r="B46" s="50" t="s">
        <v>15</v>
      </c>
      <c r="C46" s="51">
        <v>2</v>
      </c>
      <c r="D46" s="46"/>
      <c r="E46" s="46"/>
      <c r="F46" s="47"/>
      <c r="G46" s="46"/>
      <c r="H46" s="47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7"/>
      <c r="Y46" s="47"/>
      <c r="Z46" s="47"/>
      <c r="AA46" s="47"/>
      <c r="AB46" s="46"/>
      <c r="AC46" s="47"/>
      <c r="AD46" s="100"/>
      <c r="AE46" s="46"/>
      <c r="AF46" s="46"/>
      <c r="AG46" s="104"/>
      <c r="AH46" s="46"/>
    </row>
    <row r="47" spans="1:34" s="14" customFormat="1" ht="8.25">
      <c r="A47" s="48"/>
      <c r="B47" s="54" t="s">
        <v>1</v>
      </c>
      <c r="C47" s="55">
        <v>3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100"/>
      <c r="AE47" s="47"/>
      <c r="AF47" s="47"/>
      <c r="AG47" s="105"/>
      <c r="AH47" s="47"/>
    </row>
    <row r="48" spans="1:34" s="14" customFormat="1" ht="8.25">
      <c r="A48" s="48"/>
      <c r="B48" s="54" t="s">
        <v>7</v>
      </c>
      <c r="C48" s="55">
        <v>4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100"/>
      <c r="AE48" s="47"/>
      <c r="AF48" s="47"/>
      <c r="AG48" s="105"/>
      <c r="AH48" s="47"/>
    </row>
    <row r="49" spans="1:34" s="14" customFormat="1" ht="8.25">
      <c r="A49" s="48"/>
      <c r="B49" s="54" t="s">
        <v>6</v>
      </c>
      <c r="C49" s="55">
        <v>5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100"/>
      <c r="AE49" s="47"/>
      <c r="AF49" s="47"/>
      <c r="AG49" s="105"/>
      <c r="AH49" s="47"/>
    </row>
    <row r="50" spans="1:34" s="14" customFormat="1" ht="8.25">
      <c r="A50" s="48"/>
      <c r="B50" s="54"/>
      <c r="C50" s="55">
        <v>6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100"/>
      <c r="AE50" s="47"/>
      <c r="AF50" s="47"/>
      <c r="AG50" s="105"/>
      <c r="AH50" s="47"/>
    </row>
    <row r="51" spans="1:34" s="14" customFormat="1" ht="8.25">
      <c r="A51" s="48"/>
      <c r="B51" s="54"/>
      <c r="C51" s="65">
        <v>7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100"/>
      <c r="AE51" s="47"/>
      <c r="AF51" s="47"/>
      <c r="AG51" s="105"/>
      <c r="AH51" s="47"/>
    </row>
    <row r="52" spans="1:34" s="14" customFormat="1" ht="8.25">
      <c r="A52" s="48"/>
      <c r="B52" s="54"/>
      <c r="C52" s="55">
        <v>8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100"/>
      <c r="AE52" s="47"/>
      <c r="AF52" s="47"/>
      <c r="AG52" s="105"/>
      <c r="AH52" s="47"/>
    </row>
    <row r="53" spans="1:34" s="14" customFormat="1" ht="8.25">
      <c r="A53" s="48"/>
      <c r="B53" s="54"/>
      <c r="C53" s="55">
        <v>9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100"/>
      <c r="AE53" s="47"/>
      <c r="AF53" s="47"/>
      <c r="AG53" s="105"/>
      <c r="AH53" s="47"/>
    </row>
    <row r="54" spans="1:34" s="14" customFormat="1" ht="8.25">
      <c r="A54" s="48"/>
      <c r="B54" s="54"/>
      <c r="C54" s="55">
        <v>10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100"/>
      <c r="AE54" s="47"/>
      <c r="AF54" s="47"/>
      <c r="AG54" s="105"/>
      <c r="AH54" s="47"/>
    </row>
    <row r="55" spans="1:34" s="14" customFormat="1" ht="8.25">
      <c r="A55" s="48"/>
      <c r="B55" s="54"/>
      <c r="C55" s="55">
        <v>11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100"/>
      <c r="AE55" s="47"/>
      <c r="AF55" s="47"/>
      <c r="AG55" s="105"/>
      <c r="AH55" s="47"/>
    </row>
    <row r="56" spans="1:34" s="14" customFormat="1" ht="8.25">
      <c r="A56" s="48"/>
      <c r="B56" s="54"/>
      <c r="C56" s="55">
        <v>12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100"/>
      <c r="AE56" s="47"/>
      <c r="AF56" s="47"/>
      <c r="AG56" s="105"/>
      <c r="AH56" s="47"/>
    </row>
    <row r="57" spans="1:35" s="14" customFormat="1" ht="8.25">
      <c r="A57" s="48"/>
      <c r="B57" s="54"/>
      <c r="C57" s="57" t="s">
        <v>9</v>
      </c>
      <c r="D57" s="47">
        <v>26.25</v>
      </c>
      <c r="E57" s="47">
        <v>27.5</v>
      </c>
      <c r="F57" s="47">
        <v>26.25</v>
      </c>
      <c r="G57" s="47">
        <v>0</v>
      </c>
      <c r="H57" s="47">
        <v>0</v>
      </c>
      <c r="I57" s="47">
        <v>22.5</v>
      </c>
      <c r="J57" s="47">
        <v>0</v>
      </c>
      <c r="K57" s="47">
        <v>0</v>
      </c>
      <c r="L57" s="47">
        <v>0</v>
      </c>
      <c r="M57" s="47">
        <v>22.5</v>
      </c>
      <c r="N57" s="47">
        <v>0</v>
      </c>
      <c r="O57" s="47">
        <v>35.75</v>
      </c>
      <c r="P57" s="47">
        <v>38.75</v>
      </c>
      <c r="Q57" s="47">
        <v>35.75</v>
      </c>
      <c r="R57" s="47">
        <v>38.75</v>
      </c>
      <c r="S57" s="47">
        <v>22.5</v>
      </c>
      <c r="T57" s="47">
        <v>0</v>
      </c>
      <c r="U57" s="47">
        <v>0</v>
      </c>
      <c r="V57" s="47">
        <v>0</v>
      </c>
      <c r="W57" s="47">
        <v>22.5</v>
      </c>
      <c r="X57" s="47">
        <v>0</v>
      </c>
      <c r="Y57" s="47">
        <v>0</v>
      </c>
      <c r="Z57" s="47">
        <v>0</v>
      </c>
      <c r="AA57" s="47">
        <v>26.25</v>
      </c>
      <c r="AB57" s="47">
        <v>27.5</v>
      </c>
      <c r="AC57" s="47">
        <v>26.25</v>
      </c>
      <c r="AD57" s="100"/>
      <c r="AE57" s="47">
        <v>17.66666666666</v>
      </c>
      <c r="AF57" s="47">
        <v>17.66666666666</v>
      </c>
      <c r="AG57" s="47">
        <v>17.66666666666</v>
      </c>
      <c r="AH57" s="47">
        <v>17.66666666666</v>
      </c>
      <c r="AI57" s="47">
        <v>17.66666666666</v>
      </c>
    </row>
    <row r="58" spans="1:34" s="14" customFormat="1" ht="9" thickBot="1">
      <c r="A58" s="48"/>
      <c r="B58" s="66"/>
      <c r="C58" s="67" t="s">
        <v>10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100"/>
      <c r="AE58" s="106">
        <v>0</v>
      </c>
      <c r="AF58" s="106">
        <v>0</v>
      </c>
      <c r="AG58" s="107">
        <v>0</v>
      </c>
      <c r="AH58" s="106">
        <v>0</v>
      </c>
    </row>
    <row r="59" spans="1:34" s="12" customFormat="1" ht="9" thickBot="1">
      <c r="A59" s="28"/>
      <c r="B59" s="63" t="s">
        <v>17</v>
      </c>
      <c r="C59" s="63"/>
      <c r="D59" s="64">
        <f>SUM(D46:D58)</f>
        <v>26.25</v>
      </c>
      <c r="E59" s="64">
        <f>SUM(E46:E58)</f>
        <v>27.5</v>
      </c>
      <c r="F59" s="64">
        <f>SUM(F46:F58)</f>
        <v>26.25</v>
      </c>
      <c r="G59" s="64"/>
      <c r="H59" s="64"/>
      <c r="I59" s="64">
        <f>SUM(I46:I58)</f>
        <v>22.5</v>
      </c>
      <c r="J59" s="64">
        <f>SUM(J46:J58)</f>
        <v>0</v>
      </c>
      <c r="K59" s="64">
        <f>SUM(K46:K58)</f>
        <v>0</v>
      </c>
      <c r="L59" s="64">
        <f aca="true" t="shared" si="17" ref="L59:AC59">SUM(L46:L58)</f>
        <v>0</v>
      </c>
      <c r="M59" s="64">
        <f t="shared" si="17"/>
        <v>22.5</v>
      </c>
      <c r="N59" s="64"/>
      <c r="O59" s="64">
        <f t="shared" si="17"/>
        <v>35.75</v>
      </c>
      <c r="P59" s="64">
        <f t="shared" si="17"/>
        <v>38.75</v>
      </c>
      <c r="Q59" s="64">
        <f t="shared" si="17"/>
        <v>35.75</v>
      </c>
      <c r="R59" s="64">
        <f t="shared" si="17"/>
        <v>38.75</v>
      </c>
      <c r="S59" s="64">
        <f t="shared" si="17"/>
        <v>22.5</v>
      </c>
      <c r="T59" s="64">
        <f t="shared" si="17"/>
        <v>0</v>
      </c>
      <c r="U59" s="64">
        <f t="shared" si="17"/>
        <v>0</v>
      </c>
      <c r="V59" s="64">
        <f t="shared" si="17"/>
        <v>0</v>
      </c>
      <c r="W59" s="64">
        <f t="shared" si="17"/>
        <v>22.5</v>
      </c>
      <c r="X59" s="64"/>
      <c r="Y59" s="64"/>
      <c r="Z59" s="64"/>
      <c r="AA59" s="64">
        <f t="shared" si="17"/>
        <v>26.25</v>
      </c>
      <c r="AB59" s="64">
        <f t="shared" si="17"/>
        <v>27.5</v>
      </c>
      <c r="AC59" s="64">
        <f t="shared" si="17"/>
        <v>26.25</v>
      </c>
      <c r="AD59" s="103"/>
      <c r="AE59" s="108">
        <f>SUM(AE46:AE58)</f>
        <v>17.66666666666</v>
      </c>
      <c r="AF59" s="108">
        <f>SUM(AF46:AF58)</f>
        <v>17.66666666666</v>
      </c>
      <c r="AG59" s="108">
        <f>SUM(AG46:AG58)</f>
        <v>17.66666666666</v>
      </c>
      <c r="AH59" s="108">
        <f>SUM(AH46:AH58)</f>
        <v>17.66666666666</v>
      </c>
    </row>
    <row r="60" spans="1:34" s="12" customFormat="1" ht="8.25">
      <c r="A60" s="28"/>
      <c r="B60" s="69" t="s">
        <v>18</v>
      </c>
      <c r="C60" s="70">
        <v>2</v>
      </c>
      <c r="D60" s="71">
        <v>125</v>
      </c>
      <c r="E60" s="71">
        <v>125</v>
      </c>
      <c r="F60" s="71">
        <v>125</v>
      </c>
      <c r="G60" s="71"/>
      <c r="H60" s="71"/>
      <c r="I60" s="71">
        <v>125</v>
      </c>
      <c r="J60" s="71">
        <v>125</v>
      </c>
      <c r="K60" s="71">
        <v>125</v>
      </c>
      <c r="L60" s="71">
        <v>125</v>
      </c>
      <c r="M60" s="71">
        <v>80</v>
      </c>
      <c r="N60" s="71"/>
      <c r="O60" s="71">
        <v>125</v>
      </c>
      <c r="P60" s="71">
        <v>80</v>
      </c>
      <c r="Q60" s="71">
        <v>80</v>
      </c>
      <c r="R60" s="71">
        <v>80</v>
      </c>
      <c r="S60" s="71">
        <v>80</v>
      </c>
      <c r="T60" s="71">
        <v>80</v>
      </c>
      <c r="U60" s="71">
        <v>80</v>
      </c>
      <c r="V60" s="71">
        <v>80</v>
      </c>
      <c r="W60" s="71">
        <v>80</v>
      </c>
      <c r="X60" s="71"/>
      <c r="Y60" s="71"/>
      <c r="Z60" s="71"/>
      <c r="AA60" s="71">
        <v>80</v>
      </c>
      <c r="AB60" s="71">
        <v>80</v>
      </c>
      <c r="AC60" s="71">
        <v>80</v>
      </c>
      <c r="AD60" s="103"/>
      <c r="AE60" s="71">
        <v>125</v>
      </c>
      <c r="AF60" s="71">
        <v>125</v>
      </c>
      <c r="AG60" s="71">
        <v>125</v>
      </c>
      <c r="AH60" s="71">
        <v>125</v>
      </c>
    </row>
    <row r="61" spans="1:34" s="12" customFormat="1" ht="8.25">
      <c r="A61" s="28"/>
      <c r="B61" s="72" t="s">
        <v>7</v>
      </c>
      <c r="C61" s="73">
        <v>3</v>
      </c>
      <c r="D61" s="74">
        <v>80</v>
      </c>
      <c r="E61" s="74">
        <v>80</v>
      </c>
      <c r="F61" s="74">
        <v>80</v>
      </c>
      <c r="G61" s="74"/>
      <c r="H61" s="74"/>
      <c r="I61" s="74">
        <v>80</v>
      </c>
      <c r="J61" s="74">
        <v>80</v>
      </c>
      <c r="K61" s="74">
        <v>80</v>
      </c>
      <c r="L61" s="74">
        <v>80</v>
      </c>
      <c r="M61" s="74">
        <v>80</v>
      </c>
      <c r="N61" s="74"/>
      <c r="O61" s="74">
        <v>80</v>
      </c>
      <c r="P61" s="74">
        <v>80</v>
      </c>
      <c r="Q61" s="74">
        <v>80</v>
      </c>
      <c r="R61" s="74">
        <v>80</v>
      </c>
      <c r="S61" s="74">
        <v>80</v>
      </c>
      <c r="T61" s="74">
        <v>80</v>
      </c>
      <c r="U61" s="74">
        <v>80</v>
      </c>
      <c r="V61" s="74">
        <v>80</v>
      </c>
      <c r="W61" s="74">
        <v>80</v>
      </c>
      <c r="X61" s="74"/>
      <c r="Y61" s="74"/>
      <c r="Z61" s="74"/>
      <c r="AA61" s="74">
        <v>80</v>
      </c>
      <c r="AB61" s="74">
        <v>80</v>
      </c>
      <c r="AC61" s="74">
        <v>80</v>
      </c>
      <c r="AD61" s="103"/>
      <c r="AE61" s="74">
        <v>80</v>
      </c>
      <c r="AF61" s="74">
        <v>80</v>
      </c>
      <c r="AG61" s="74">
        <v>80</v>
      </c>
      <c r="AH61" s="74">
        <v>80</v>
      </c>
    </row>
    <row r="62" spans="1:34" s="12" customFormat="1" ht="8.25">
      <c r="A62" s="28"/>
      <c r="B62" s="72" t="s">
        <v>4</v>
      </c>
      <c r="C62" s="75">
        <v>4</v>
      </c>
      <c r="D62" s="76">
        <v>80</v>
      </c>
      <c r="E62" s="76">
        <v>80</v>
      </c>
      <c r="F62" s="76">
        <v>80</v>
      </c>
      <c r="G62" s="76"/>
      <c r="H62" s="76"/>
      <c r="I62" s="76">
        <v>80</v>
      </c>
      <c r="J62" s="76">
        <v>80</v>
      </c>
      <c r="K62" s="76">
        <v>80</v>
      </c>
      <c r="L62" s="76">
        <v>80</v>
      </c>
      <c r="M62" s="76">
        <v>80</v>
      </c>
      <c r="N62" s="76"/>
      <c r="O62" s="76">
        <v>80</v>
      </c>
      <c r="P62" s="76">
        <v>80</v>
      </c>
      <c r="Q62" s="76">
        <v>80</v>
      </c>
      <c r="R62" s="76">
        <v>80</v>
      </c>
      <c r="S62" s="76">
        <v>80</v>
      </c>
      <c r="T62" s="76">
        <v>80</v>
      </c>
      <c r="U62" s="76">
        <v>80</v>
      </c>
      <c r="V62" s="76">
        <v>80</v>
      </c>
      <c r="W62" s="76">
        <v>80</v>
      </c>
      <c r="X62" s="76"/>
      <c r="Y62" s="76"/>
      <c r="Z62" s="76"/>
      <c r="AA62" s="76">
        <v>80</v>
      </c>
      <c r="AB62" s="76">
        <v>80</v>
      </c>
      <c r="AC62" s="76">
        <v>80</v>
      </c>
      <c r="AD62" s="103"/>
      <c r="AE62" s="76">
        <v>80</v>
      </c>
      <c r="AF62" s="76">
        <v>80</v>
      </c>
      <c r="AG62" s="76">
        <v>80</v>
      </c>
      <c r="AH62" s="76">
        <v>80</v>
      </c>
    </row>
    <row r="63" spans="1:34" s="12" customFormat="1" ht="8.25">
      <c r="A63" s="28"/>
      <c r="B63" s="72"/>
      <c r="C63" s="73">
        <v>5</v>
      </c>
      <c r="D63" s="74">
        <v>80</v>
      </c>
      <c r="E63" s="74">
        <v>80</v>
      </c>
      <c r="F63" s="74">
        <v>80</v>
      </c>
      <c r="G63" s="74"/>
      <c r="H63" s="74"/>
      <c r="I63" s="74">
        <v>80</v>
      </c>
      <c r="J63" s="74">
        <v>80</v>
      </c>
      <c r="K63" s="74">
        <v>80</v>
      </c>
      <c r="L63" s="74">
        <v>80</v>
      </c>
      <c r="M63" s="74">
        <v>80</v>
      </c>
      <c r="N63" s="74"/>
      <c r="O63" s="74">
        <v>80</v>
      </c>
      <c r="P63" s="74">
        <v>80</v>
      </c>
      <c r="Q63" s="74">
        <v>80</v>
      </c>
      <c r="R63" s="74">
        <v>80</v>
      </c>
      <c r="S63" s="74">
        <v>80</v>
      </c>
      <c r="T63" s="74">
        <v>80</v>
      </c>
      <c r="U63" s="74">
        <v>80</v>
      </c>
      <c r="V63" s="74">
        <v>80</v>
      </c>
      <c r="W63" s="74">
        <v>80</v>
      </c>
      <c r="X63" s="74"/>
      <c r="Y63" s="74"/>
      <c r="Z63" s="74"/>
      <c r="AA63" s="74">
        <v>80</v>
      </c>
      <c r="AB63" s="74">
        <v>80</v>
      </c>
      <c r="AC63" s="74">
        <v>80</v>
      </c>
      <c r="AD63" s="103"/>
      <c r="AE63" s="74">
        <v>80</v>
      </c>
      <c r="AF63" s="74">
        <v>80</v>
      </c>
      <c r="AG63" s="74">
        <v>80</v>
      </c>
      <c r="AH63" s="74">
        <v>80</v>
      </c>
    </row>
    <row r="64" spans="1:34" s="12" customFormat="1" ht="8.25">
      <c r="A64" s="28"/>
      <c r="B64" s="72"/>
      <c r="C64" s="75">
        <v>6</v>
      </c>
      <c r="D64" s="76">
        <v>80</v>
      </c>
      <c r="E64" s="76">
        <v>80</v>
      </c>
      <c r="F64" s="76">
        <v>80</v>
      </c>
      <c r="G64" s="76"/>
      <c r="H64" s="76"/>
      <c r="I64" s="76">
        <v>80</v>
      </c>
      <c r="J64" s="76">
        <v>80</v>
      </c>
      <c r="K64" s="76">
        <v>80</v>
      </c>
      <c r="L64" s="76">
        <v>80</v>
      </c>
      <c r="M64" s="76">
        <v>80</v>
      </c>
      <c r="N64" s="76"/>
      <c r="O64" s="76">
        <v>80</v>
      </c>
      <c r="P64" s="76">
        <v>80</v>
      </c>
      <c r="Q64" s="76">
        <v>80</v>
      </c>
      <c r="R64" s="76">
        <v>80</v>
      </c>
      <c r="S64" s="76">
        <v>80</v>
      </c>
      <c r="T64" s="76">
        <v>80</v>
      </c>
      <c r="U64" s="76">
        <v>80</v>
      </c>
      <c r="V64" s="76">
        <v>80</v>
      </c>
      <c r="W64" s="76">
        <v>80</v>
      </c>
      <c r="X64" s="76"/>
      <c r="Y64" s="76"/>
      <c r="Z64" s="76"/>
      <c r="AA64" s="76">
        <v>80</v>
      </c>
      <c r="AB64" s="76">
        <v>80</v>
      </c>
      <c r="AC64" s="76">
        <v>80</v>
      </c>
      <c r="AD64" s="103"/>
      <c r="AE64" s="76">
        <v>80</v>
      </c>
      <c r="AF64" s="76">
        <v>80</v>
      </c>
      <c r="AG64" s="76">
        <v>80</v>
      </c>
      <c r="AH64" s="76">
        <v>80</v>
      </c>
    </row>
    <row r="65" spans="1:34" s="12" customFormat="1" ht="8.25">
      <c r="A65" s="28"/>
      <c r="B65" s="72"/>
      <c r="C65" s="73">
        <v>7</v>
      </c>
      <c r="D65" s="74">
        <v>80</v>
      </c>
      <c r="E65" s="74">
        <v>80</v>
      </c>
      <c r="F65" s="74">
        <v>80</v>
      </c>
      <c r="G65" s="74"/>
      <c r="H65" s="74"/>
      <c r="I65" s="74">
        <v>80</v>
      </c>
      <c r="J65" s="74">
        <v>80</v>
      </c>
      <c r="K65" s="74">
        <v>80</v>
      </c>
      <c r="L65" s="74">
        <v>80</v>
      </c>
      <c r="M65" s="74">
        <v>80</v>
      </c>
      <c r="N65" s="74"/>
      <c r="O65" s="74">
        <v>80</v>
      </c>
      <c r="P65" s="74">
        <v>80</v>
      </c>
      <c r="Q65" s="74">
        <v>80</v>
      </c>
      <c r="R65" s="74">
        <v>80</v>
      </c>
      <c r="S65" s="74">
        <v>80</v>
      </c>
      <c r="T65" s="74">
        <v>80</v>
      </c>
      <c r="U65" s="74">
        <v>80</v>
      </c>
      <c r="V65" s="74">
        <v>80</v>
      </c>
      <c r="W65" s="74">
        <v>80</v>
      </c>
      <c r="X65" s="74"/>
      <c r="Y65" s="74"/>
      <c r="Z65" s="74"/>
      <c r="AA65" s="74">
        <v>80</v>
      </c>
      <c r="AB65" s="74">
        <v>80</v>
      </c>
      <c r="AC65" s="74">
        <v>80</v>
      </c>
      <c r="AD65" s="103"/>
      <c r="AE65" s="74">
        <v>80</v>
      </c>
      <c r="AF65" s="74">
        <v>80</v>
      </c>
      <c r="AG65" s="74">
        <v>80</v>
      </c>
      <c r="AH65" s="74">
        <v>80</v>
      </c>
    </row>
    <row r="66" spans="1:34" s="12" customFormat="1" ht="8.25">
      <c r="A66" s="28"/>
      <c r="B66" s="72"/>
      <c r="C66" s="75">
        <v>8</v>
      </c>
      <c r="D66" s="76">
        <v>80</v>
      </c>
      <c r="E66" s="76">
        <v>80</v>
      </c>
      <c r="F66" s="76">
        <v>80</v>
      </c>
      <c r="G66" s="76"/>
      <c r="H66" s="76"/>
      <c r="I66" s="76">
        <v>80</v>
      </c>
      <c r="J66" s="76">
        <v>80</v>
      </c>
      <c r="K66" s="76">
        <v>80</v>
      </c>
      <c r="L66" s="76">
        <v>80</v>
      </c>
      <c r="M66" s="76">
        <v>80</v>
      </c>
      <c r="N66" s="76"/>
      <c r="O66" s="76">
        <v>80</v>
      </c>
      <c r="P66" s="76">
        <v>80</v>
      </c>
      <c r="Q66" s="76">
        <v>80</v>
      </c>
      <c r="R66" s="76">
        <v>80</v>
      </c>
      <c r="S66" s="76">
        <v>80</v>
      </c>
      <c r="T66" s="76">
        <v>80</v>
      </c>
      <c r="U66" s="76">
        <v>80</v>
      </c>
      <c r="V66" s="76">
        <v>80</v>
      </c>
      <c r="W66" s="76">
        <v>80</v>
      </c>
      <c r="X66" s="76"/>
      <c r="Y66" s="76"/>
      <c r="Z66" s="76"/>
      <c r="AA66" s="76">
        <v>80</v>
      </c>
      <c r="AB66" s="76">
        <v>80</v>
      </c>
      <c r="AC66" s="76">
        <v>80</v>
      </c>
      <c r="AD66" s="103"/>
      <c r="AE66" s="76">
        <v>80</v>
      </c>
      <c r="AF66" s="76">
        <v>80</v>
      </c>
      <c r="AG66" s="76">
        <v>80</v>
      </c>
      <c r="AH66" s="76">
        <v>80</v>
      </c>
    </row>
    <row r="67" spans="1:34" s="12" customFormat="1" ht="8.25">
      <c r="A67" s="28"/>
      <c r="B67" s="72"/>
      <c r="C67" s="73">
        <v>9</v>
      </c>
      <c r="D67" s="74">
        <v>115</v>
      </c>
      <c r="E67" s="74">
        <v>115</v>
      </c>
      <c r="F67" s="74">
        <v>115</v>
      </c>
      <c r="G67" s="74"/>
      <c r="H67" s="74"/>
      <c r="I67" s="74">
        <v>115</v>
      </c>
      <c r="J67" s="74">
        <v>115</v>
      </c>
      <c r="K67" s="74">
        <v>115</v>
      </c>
      <c r="L67" s="74">
        <v>115</v>
      </c>
      <c r="M67" s="74">
        <v>115</v>
      </c>
      <c r="N67" s="74"/>
      <c r="O67" s="74">
        <v>115</v>
      </c>
      <c r="P67" s="74">
        <v>115</v>
      </c>
      <c r="Q67" s="74">
        <v>115</v>
      </c>
      <c r="R67" s="74">
        <v>115</v>
      </c>
      <c r="S67" s="74">
        <v>115</v>
      </c>
      <c r="T67" s="74">
        <v>115</v>
      </c>
      <c r="U67" s="74">
        <v>115</v>
      </c>
      <c r="V67" s="74">
        <v>115</v>
      </c>
      <c r="W67" s="74">
        <v>115</v>
      </c>
      <c r="X67" s="74"/>
      <c r="Y67" s="74"/>
      <c r="Z67" s="74"/>
      <c r="AA67" s="74">
        <v>115</v>
      </c>
      <c r="AB67" s="74">
        <v>115</v>
      </c>
      <c r="AC67" s="74">
        <v>115</v>
      </c>
      <c r="AD67" s="103"/>
      <c r="AE67" s="74">
        <v>115</v>
      </c>
      <c r="AF67" s="74">
        <v>115</v>
      </c>
      <c r="AG67" s="74">
        <v>115</v>
      </c>
      <c r="AH67" s="74">
        <v>115</v>
      </c>
    </row>
    <row r="68" spans="1:34" s="12" customFormat="1" ht="8.25">
      <c r="A68" s="28"/>
      <c r="B68" s="72"/>
      <c r="C68" s="75">
        <v>10</v>
      </c>
      <c r="D68" s="76">
        <v>115</v>
      </c>
      <c r="E68" s="76">
        <v>115</v>
      </c>
      <c r="F68" s="76">
        <v>115</v>
      </c>
      <c r="G68" s="76"/>
      <c r="H68" s="76"/>
      <c r="I68" s="76">
        <v>115</v>
      </c>
      <c r="J68" s="76">
        <v>115</v>
      </c>
      <c r="K68" s="76">
        <v>115</v>
      </c>
      <c r="L68" s="76">
        <v>115</v>
      </c>
      <c r="M68" s="76">
        <v>115</v>
      </c>
      <c r="N68" s="76"/>
      <c r="O68" s="76">
        <v>115</v>
      </c>
      <c r="P68" s="76">
        <v>115</v>
      </c>
      <c r="Q68" s="76">
        <v>115</v>
      </c>
      <c r="R68" s="76">
        <v>115</v>
      </c>
      <c r="S68" s="76">
        <v>115</v>
      </c>
      <c r="T68" s="76">
        <v>115</v>
      </c>
      <c r="U68" s="76">
        <v>115</v>
      </c>
      <c r="V68" s="76">
        <v>115</v>
      </c>
      <c r="W68" s="76">
        <v>115</v>
      </c>
      <c r="X68" s="76"/>
      <c r="Y68" s="76"/>
      <c r="Z68" s="76"/>
      <c r="AA68" s="76">
        <v>115</v>
      </c>
      <c r="AB68" s="76">
        <v>115</v>
      </c>
      <c r="AC68" s="76">
        <v>115</v>
      </c>
      <c r="AD68" s="103"/>
      <c r="AE68" s="76">
        <v>115</v>
      </c>
      <c r="AF68" s="76">
        <v>115</v>
      </c>
      <c r="AG68" s="76">
        <v>115</v>
      </c>
      <c r="AH68" s="76">
        <v>115</v>
      </c>
    </row>
    <row r="69" spans="1:34" s="12" customFormat="1" ht="8.25">
      <c r="A69" s="28"/>
      <c r="B69" s="72"/>
      <c r="C69" s="77">
        <v>11</v>
      </c>
      <c r="D69" s="78">
        <v>115</v>
      </c>
      <c r="E69" s="78">
        <v>115</v>
      </c>
      <c r="F69" s="78">
        <v>115</v>
      </c>
      <c r="G69" s="78"/>
      <c r="H69" s="78"/>
      <c r="I69" s="78">
        <v>115</v>
      </c>
      <c r="J69" s="78">
        <v>115</v>
      </c>
      <c r="K69" s="78">
        <v>115</v>
      </c>
      <c r="L69" s="78">
        <v>115</v>
      </c>
      <c r="M69" s="78">
        <v>115</v>
      </c>
      <c r="N69" s="78"/>
      <c r="O69" s="78">
        <v>115</v>
      </c>
      <c r="P69" s="78">
        <v>115</v>
      </c>
      <c r="Q69" s="78">
        <v>115</v>
      </c>
      <c r="R69" s="78">
        <v>115</v>
      </c>
      <c r="S69" s="78">
        <v>115</v>
      </c>
      <c r="T69" s="78">
        <v>115</v>
      </c>
      <c r="U69" s="78">
        <v>115</v>
      </c>
      <c r="V69" s="78">
        <v>115</v>
      </c>
      <c r="W69" s="78">
        <v>115</v>
      </c>
      <c r="X69" s="78"/>
      <c r="Y69" s="78"/>
      <c r="Z69" s="78"/>
      <c r="AA69" s="78">
        <v>115</v>
      </c>
      <c r="AB69" s="78">
        <v>115</v>
      </c>
      <c r="AC69" s="78">
        <v>115</v>
      </c>
      <c r="AD69" s="103"/>
      <c r="AE69" s="78">
        <v>115</v>
      </c>
      <c r="AF69" s="78">
        <v>115</v>
      </c>
      <c r="AG69" s="78">
        <v>115</v>
      </c>
      <c r="AH69" s="78">
        <v>115</v>
      </c>
    </row>
    <row r="70" spans="1:34" s="12" customFormat="1" ht="8.25">
      <c r="A70" s="28"/>
      <c r="B70" s="72"/>
      <c r="C70" s="75">
        <v>12</v>
      </c>
      <c r="D70" s="76">
        <v>115</v>
      </c>
      <c r="E70" s="76">
        <v>115</v>
      </c>
      <c r="F70" s="76">
        <v>115</v>
      </c>
      <c r="G70" s="76"/>
      <c r="H70" s="76"/>
      <c r="I70" s="76">
        <v>115</v>
      </c>
      <c r="J70" s="76">
        <v>115</v>
      </c>
      <c r="K70" s="76">
        <v>115</v>
      </c>
      <c r="L70" s="76">
        <v>115</v>
      </c>
      <c r="M70" s="76">
        <v>115</v>
      </c>
      <c r="N70" s="76"/>
      <c r="O70" s="76">
        <v>115</v>
      </c>
      <c r="P70" s="76">
        <v>115</v>
      </c>
      <c r="Q70" s="76">
        <v>115</v>
      </c>
      <c r="R70" s="76">
        <v>115</v>
      </c>
      <c r="S70" s="76">
        <v>115</v>
      </c>
      <c r="T70" s="76">
        <v>115</v>
      </c>
      <c r="U70" s="76">
        <v>115</v>
      </c>
      <c r="V70" s="76">
        <v>115</v>
      </c>
      <c r="W70" s="76">
        <v>115</v>
      </c>
      <c r="X70" s="76"/>
      <c r="Y70" s="76"/>
      <c r="Z70" s="76"/>
      <c r="AA70" s="76">
        <v>115</v>
      </c>
      <c r="AB70" s="76">
        <v>115</v>
      </c>
      <c r="AC70" s="76">
        <v>115</v>
      </c>
      <c r="AD70" s="103"/>
      <c r="AE70" s="76">
        <v>115</v>
      </c>
      <c r="AF70" s="76">
        <v>115</v>
      </c>
      <c r="AG70" s="76">
        <v>115</v>
      </c>
      <c r="AH70" s="76">
        <v>115</v>
      </c>
    </row>
    <row r="71" spans="1:34" s="12" customFormat="1" ht="8.25">
      <c r="A71" s="28"/>
      <c r="B71" s="72"/>
      <c r="C71" s="77" t="s">
        <v>9</v>
      </c>
      <c r="D71" s="78">
        <v>20</v>
      </c>
      <c r="E71" s="78">
        <v>20</v>
      </c>
      <c r="F71" s="78">
        <v>20</v>
      </c>
      <c r="G71" s="78"/>
      <c r="H71" s="78"/>
      <c r="I71" s="78">
        <v>20</v>
      </c>
      <c r="J71" s="78">
        <v>20</v>
      </c>
      <c r="K71" s="78">
        <v>20</v>
      </c>
      <c r="L71" s="78">
        <v>20</v>
      </c>
      <c r="M71" s="78">
        <v>20</v>
      </c>
      <c r="N71" s="78"/>
      <c r="O71" s="78">
        <v>20</v>
      </c>
      <c r="P71" s="78">
        <v>20</v>
      </c>
      <c r="Q71" s="78">
        <v>20</v>
      </c>
      <c r="R71" s="78">
        <v>20</v>
      </c>
      <c r="S71" s="78">
        <v>20</v>
      </c>
      <c r="T71" s="78">
        <v>20</v>
      </c>
      <c r="U71" s="78">
        <v>20</v>
      </c>
      <c r="V71" s="78">
        <v>20</v>
      </c>
      <c r="W71" s="78">
        <v>20</v>
      </c>
      <c r="X71" s="78"/>
      <c r="Y71" s="78"/>
      <c r="Z71" s="78"/>
      <c r="AA71" s="78">
        <v>20</v>
      </c>
      <c r="AB71" s="78">
        <v>20</v>
      </c>
      <c r="AC71" s="78">
        <v>20</v>
      </c>
      <c r="AD71" s="103"/>
      <c r="AE71" s="78">
        <v>20</v>
      </c>
      <c r="AF71" s="78">
        <v>20</v>
      </c>
      <c r="AG71" s="78">
        <v>20</v>
      </c>
      <c r="AH71" s="78">
        <v>20</v>
      </c>
    </row>
    <row r="72" spans="1:34" s="12" customFormat="1" ht="9" thickBot="1">
      <c r="A72" s="28"/>
      <c r="B72" s="58"/>
      <c r="C72" s="59" t="s">
        <v>10</v>
      </c>
      <c r="D72" s="60">
        <v>20</v>
      </c>
      <c r="E72" s="60">
        <v>20</v>
      </c>
      <c r="F72" s="60">
        <v>20</v>
      </c>
      <c r="G72" s="60"/>
      <c r="H72" s="60"/>
      <c r="I72" s="60">
        <v>20</v>
      </c>
      <c r="J72" s="60">
        <v>20</v>
      </c>
      <c r="K72" s="60">
        <v>20</v>
      </c>
      <c r="L72" s="60">
        <v>20</v>
      </c>
      <c r="M72" s="60">
        <v>20</v>
      </c>
      <c r="N72" s="60"/>
      <c r="O72" s="60">
        <v>20</v>
      </c>
      <c r="P72" s="60">
        <v>20</v>
      </c>
      <c r="Q72" s="60">
        <v>20</v>
      </c>
      <c r="R72" s="60">
        <v>20</v>
      </c>
      <c r="S72" s="60">
        <v>20</v>
      </c>
      <c r="T72" s="60">
        <v>20</v>
      </c>
      <c r="U72" s="60">
        <v>20</v>
      </c>
      <c r="V72" s="60">
        <v>20</v>
      </c>
      <c r="W72" s="60">
        <v>20</v>
      </c>
      <c r="X72" s="60"/>
      <c r="Y72" s="60"/>
      <c r="Z72" s="60"/>
      <c r="AA72" s="60">
        <v>20</v>
      </c>
      <c r="AB72" s="60">
        <v>20</v>
      </c>
      <c r="AC72" s="60">
        <v>20</v>
      </c>
      <c r="AD72" s="103"/>
      <c r="AE72" s="60">
        <v>20</v>
      </c>
      <c r="AF72" s="60">
        <v>20</v>
      </c>
      <c r="AG72" s="60">
        <v>20</v>
      </c>
      <c r="AH72" s="60">
        <v>20</v>
      </c>
    </row>
    <row r="73" spans="1:34" s="12" customFormat="1" ht="8.25">
      <c r="A73" s="28"/>
      <c r="B73" s="69" t="s">
        <v>3</v>
      </c>
      <c r="C73" s="79">
        <v>2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103"/>
      <c r="AE73" s="80"/>
      <c r="AF73" s="80"/>
      <c r="AG73" s="80"/>
      <c r="AH73" s="80"/>
    </row>
    <row r="74" spans="1:34" s="12" customFormat="1" ht="8.25">
      <c r="A74" s="28"/>
      <c r="B74" s="72" t="s">
        <v>39</v>
      </c>
      <c r="C74" s="75">
        <v>3</v>
      </c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103"/>
      <c r="AE74" s="76"/>
      <c r="AF74" s="76"/>
      <c r="AG74" s="76"/>
      <c r="AH74" s="76"/>
    </row>
    <row r="75" spans="1:34" s="12" customFormat="1" ht="8.25">
      <c r="A75" s="28"/>
      <c r="B75" s="72" t="s">
        <v>7</v>
      </c>
      <c r="C75" s="73">
        <v>4</v>
      </c>
      <c r="D75" s="74"/>
      <c r="E75" s="74"/>
      <c r="F75" s="74"/>
      <c r="G75" s="74"/>
      <c r="H75" s="74"/>
      <c r="I75" s="74"/>
      <c r="J75" s="74"/>
      <c r="K75" s="74"/>
      <c r="L75" s="74"/>
      <c r="M75" s="76"/>
      <c r="N75" s="76"/>
      <c r="O75" s="76"/>
      <c r="P75" s="76"/>
      <c r="Q75" s="76"/>
      <c r="R75" s="76"/>
      <c r="S75" s="74"/>
      <c r="T75" s="74"/>
      <c r="U75" s="74"/>
      <c r="V75" s="74"/>
      <c r="W75" s="76"/>
      <c r="X75" s="76"/>
      <c r="Y75" s="74"/>
      <c r="Z75" s="74"/>
      <c r="AA75" s="74"/>
      <c r="AB75" s="74"/>
      <c r="AC75" s="74"/>
      <c r="AD75" s="103"/>
      <c r="AE75" s="74"/>
      <c r="AF75" s="74"/>
      <c r="AG75" s="74"/>
      <c r="AH75" s="74"/>
    </row>
    <row r="76" spans="1:34" s="12" customFormat="1" ht="8.25">
      <c r="A76" s="28"/>
      <c r="B76" s="72" t="s">
        <v>32</v>
      </c>
      <c r="C76" s="75">
        <v>5</v>
      </c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103"/>
      <c r="AE76" s="76"/>
      <c r="AF76" s="76"/>
      <c r="AG76" s="76"/>
      <c r="AH76" s="76"/>
    </row>
    <row r="77" spans="1:34" s="12" customFormat="1" ht="8.25">
      <c r="A77" s="28"/>
      <c r="B77" s="72"/>
      <c r="C77" s="73">
        <v>6</v>
      </c>
      <c r="D77" s="74"/>
      <c r="E77" s="74"/>
      <c r="F77" s="74"/>
      <c r="G77" s="74"/>
      <c r="H77" s="74"/>
      <c r="I77" s="74"/>
      <c r="J77" s="74"/>
      <c r="K77" s="74"/>
      <c r="L77" s="74"/>
      <c r="M77" s="76"/>
      <c r="N77" s="76"/>
      <c r="O77" s="76"/>
      <c r="P77" s="76"/>
      <c r="Q77" s="76"/>
      <c r="R77" s="76"/>
      <c r="S77" s="74"/>
      <c r="T77" s="74"/>
      <c r="U77" s="74"/>
      <c r="V77" s="74"/>
      <c r="W77" s="76"/>
      <c r="X77" s="76"/>
      <c r="Y77" s="74"/>
      <c r="Z77" s="74"/>
      <c r="AA77" s="74"/>
      <c r="AB77" s="74"/>
      <c r="AC77" s="74"/>
      <c r="AD77" s="103"/>
      <c r="AE77" s="74"/>
      <c r="AF77" s="74"/>
      <c r="AG77" s="74"/>
      <c r="AH77" s="74"/>
    </row>
    <row r="78" spans="1:34" s="12" customFormat="1" ht="8.25">
      <c r="A78" s="28"/>
      <c r="B78" s="72"/>
      <c r="C78" s="75">
        <v>7</v>
      </c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103"/>
      <c r="AE78" s="76"/>
      <c r="AF78" s="76"/>
      <c r="AG78" s="76"/>
      <c r="AH78" s="76"/>
    </row>
    <row r="79" spans="1:34" s="12" customFormat="1" ht="8.25">
      <c r="A79" s="28"/>
      <c r="B79" s="72"/>
      <c r="C79" s="73">
        <v>8</v>
      </c>
      <c r="D79" s="74"/>
      <c r="E79" s="74"/>
      <c r="F79" s="74"/>
      <c r="G79" s="74"/>
      <c r="H79" s="74"/>
      <c r="I79" s="74"/>
      <c r="J79" s="74"/>
      <c r="K79" s="74"/>
      <c r="L79" s="74"/>
      <c r="M79" s="76"/>
      <c r="N79" s="76"/>
      <c r="O79" s="76"/>
      <c r="P79" s="76"/>
      <c r="Q79" s="76"/>
      <c r="R79" s="76"/>
      <c r="S79" s="74"/>
      <c r="T79" s="74"/>
      <c r="U79" s="74"/>
      <c r="V79" s="74"/>
      <c r="W79" s="76"/>
      <c r="X79" s="76"/>
      <c r="Y79" s="74"/>
      <c r="Z79" s="74"/>
      <c r="AA79" s="74"/>
      <c r="AB79" s="74"/>
      <c r="AC79" s="74"/>
      <c r="AD79" s="103"/>
      <c r="AE79" s="74"/>
      <c r="AF79" s="74"/>
      <c r="AG79" s="74"/>
      <c r="AH79" s="74"/>
    </row>
    <row r="80" spans="1:34" s="12" customFormat="1" ht="8.25">
      <c r="A80" s="28"/>
      <c r="B80" s="72"/>
      <c r="C80" s="75">
        <v>9</v>
      </c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103"/>
      <c r="AE80" s="76"/>
      <c r="AF80" s="76"/>
      <c r="AG80" s="76"/>
      <c r="AH80" s="76"/>
    </row>
    <row r="81" spans="1:34" s="12" customFormat="1" ht="8.25">
      <c r="A81" s="28"/>
      <c r="B81" s="72"/>
      <c r="C81" s="73">
        <v>10</v>
      </c>
      <c r="D81" s="74"/>
      <c r="E81" s="74"/>
      <c r="F81" s="74"/>
      <c r="G81" s="74"/>
      <c r="H81" s="74"/>
      <c r="I81" s="74"/>
      <c r="J81" s="74"/>
      <c r="K81" s="74"/>
      <c r="L81" s="74"/>
      <c r="M81" s="76"/>
      <c r="N81" s="74"/>
      <c r="O81" s="76"/>
      <c r="P81" s="76"/>
      <c r="Q81" s="76"/>
      <c r="R81" s="76"/>
      <c r="S81" s="74"/>
      <c r="T81" s="74"/>
      <c r="U81" s="74"/>
      <c r="V81" s="74"/>
      <c r="W81" s="76"/>
      <c r="X81" s="74"/>
      <c r="Y81" s="74"/>
      <c r="Z81" s="74"/>
      <c r="AA81" s="74"/>
      <c r="AB81" s="74"/>
      <c r="AC81" s="74"/>
      <c r="AD81" s="103"/>
      <c r="AE81" s="74"/>
      <c r="AF81" s="74"/>
      <c r="AG81" s="74"/>
      <c r="AH81" s="74"/>
    </row>
    <row r="82" spans="1:34" s="12" customFormat="1" ht="8.25">
      <c r="A82" s="28"/>
      <c r="B82" s="72"/>
      <c r="C82" s="75">
        <v>11</v>
      </c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103"/>
      <c r="AE82" s="76"/>
      <c r="AF82" s="76"/>
      <c r="AG82" s="76"/>
      <c r="AH82" s="76"/>
    </row>
    <row r="83" spans="1:34" s="12" customFormat="1" ht="8.25">
      <c r="A83" s="28"/>
      <c r="B83" s="72"/>
      <c r="C83" s="75">
        <v>12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103"/>
      <c r="AE83" s="76"/>
      <c r="AF83" s="76"/>
      <c r="AG83" s="76"/>
      <c r="AH83" s="76"/>
    </row>
    <row r="84" spans="1:34" s="12" customFormat="1" ht="8.25">
      <c r="A84" s="28"/>
      <c r="B84" s="72"/>
      <c r="C84" s="75" t="s">
        <v>9</v>
      </c>
      <c r="D84" s="76">
        <v>2000</v>
      </c>
      <c r="E84" s="76">
        <v>2000</v>
      </c>
      <c r="F84" s="76">
        <v>2000</v>
      </c>
      <c r="G84" s="76"/>
      <c r="H84" s="76"/>
      <c r="I84" s="76">
        <v>1500</v>
      </c>
      <c r="J84" s="76">
        <v>3000</v>
      </c>
      <c r="K84" s="76">
        <v>3000</v>
      </c>
      <c r="L84" s="76">
        <v>3000</v>
      </c>
      <c r="M84" s="76">
        <v>1500</v>
      </c>
      <c r="N84" s="76"/>
      <c r="O84" s="76">
        <v>3500</v>
      </c>
      <c r="P84" s="76">
        <v>3700</v>
      </c>
      <c r="Q84" s="76">
        <v>3500</v>
      </c>
      <c r="R84" s="76">
        <v>3700</v>
      </c>
      <c r="S84" s="76">
        <v>1500</v>
      </c>
      <c r="T84" s="76">
        <v>3000</v>
      </c>
      <c r="U84" s="76">
        <v>3000</v>
      </c>
      <c r="V84" s="76">
        <v>3000</v>
      </c>
      <c r="W84" s="76">
        <v>1500</v>
      </c>
      <c r="X84" s="76"/>
      <c r="Y84" s="76"/>
      <c r="Z84" s="76"/>
      <c r="AA84" s="76">
        <v>2000</v>
      </c>
      <c r="AB84" s="76">
        <v>2000</v>
      </c>
      <c r="AC84" s="76">
        <v>2000</v>
      </c>
      <c r="AD84" s="103"/>
      <c r="AE84" s="76">
        <v>2000</v>
      </c>
      <c r="AF84" s="76">
        <v>2000</v>
      </c>
      <c r="AG84" s="76">
        <v>2000</v>
      </c>
      <c r="AH84" s="76">
        <v>2000</v>
      </c>
    </row>
    <row r="85" spans="1:34" s="12" customFormat="1" ht="9" thickBot="1">
      <c r="A85" s="28"/>
      <c r="B85" s="58"/>
      <c r="C85" s="59" t="s">
        <v>10</v>
      </c>
      <c r="D85" s="60">
        <v>0</v>
      </c>
      <c r="E85" s="60">
        <v>0</v>
      </c>
      <c r="F85" s="60">
        <v>0</v>
      </c>
      <c r="G85" s="60"/>
      <c r="H85" s="60"/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/>
      <c r="O85" s="60">
        <v>0</v>
      </c>
      <c r="P85" s="60">
        <v>0</v>
      </c>
      <c r="Q85" s="60">
        <v>0</v>
      </c>
      <c r="R85" s="60">
        <v>0</v>
      </c>
      <c r="S85" s="60">
        <v>0</v>
      </c>
      <c r="T85" s="60">
        <v>0</v>
      </c>
      <c r="U85" s="60">
        <v>0</v>
      </c>
      <c r="V85" s="60">
        <v>0</v>
      </c>
      <c r="W85" s="60">
        <v>0</v>
      </c>
      <c r="X85" s="60"/>
      <c r="Y85" s="60"/>
      <c r="Z85" s="60"/>
      <c r="AA85" s="60">
        <v>0</v>
      </c>
      <c r="AB85" s="60">
        <v>0</v>
      </c>
      <c r="AC85" s="60">
        <v>0</v>
      </c>
      <c r="AD85" s="103"/>
      <c r="AE85" s="60">
        <v>0</v>
      </c>
      <c r="AF85" s="60">
        <v>0</v>
      </c>
      <c r="AG85" s="60">
        <v>0</v>
      </c>
      <c r="AH85" s="60">
        <v>0</v>
      </c>
    </row>
    <row r="86" spans="1:34" s="14" customFormat="1" ht="9" thickBot="1">
      <c r="A86" s="48"/>
      <c r="B86" s="109" t="s">
        <v>73</v>
      </c>
      <c r="C86" s="67"/>
      <c r="D86" s="68">
        <v>0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  <c r="P86" s="68">
        <v>0</v>
      </c>
      <c r="Q86" s="68">
        <v>0</v>
      </c>
      <c r="R86" s="68">
        <v>0</v>
      </c>
      <c r="S86" s="68">
        <v>0</v>
      </c>
      <c r="T86" s="68">
        <v>0</v>
      </c>
      <c r="U86" s="68">
        <v>0</v>
      </c>
      <c r="V86" s="68">
        <v>0</v>
      </c>
      <c r="W86" s="68">
        <v>0</v>
      </c>
      <c r="X86" s="68">
        <v>0</v>
      </c>
      <c r="Y86" s="68">
        <v>0</v>
      </c>
      <c r="Z86" s="68">
        <v>0</v>
      </c>
      <c r="AA86" s="68">
        <v>0</v>
      </c>
      <c r="AB86" s="68">
        <v>0</v>
      </c>
      <c r="AC86" s="68">
        <v>0</v>
      </c>
      <c r="AD86" s="100"/>
      <c r="AE86" s="68">
        <v>0</v>
      </c>
      <c r="AF86" s="68">
        <v>0</v>
      </c>
      <c r="AG86" s="68">
        <v>0</v>
      </c>
      <c r="AH86" s="68">
        <v>0</v>
      </c>
    </row>
    <row r="87" spans="1:34" s="14" customFormat="1" ht="9" thickBot="1">
      <c r="A87" s="48"/>
      <c r="B87" s="49" t="s">
        <v>74</v>
      </c>
      <c r="C87" s="67"/>
      <c r="D87" s="68">
        <f>D31+D86</f>
        <v>219.999999999999</v>
      </c>
      <c r="E87" s="68">
        <f aca="true" t="shared" si="18" ref="E87:AH87">E31+E86</f>
        <v>293.333333333332</v>
      </c>
      <c r="F87" s="68">
        <f t="shared" si="18"/>
        <v>219.999999999999</v>
      </c>
      <c r="G87" s="68">
        <f>G31+G86</f>
        <v>0</v>
      </c>
      <c r="H87" s="68">
        <f>H31+H86</f>
        <v>0</v>
      </c>
      <c r="I87" s="68">
        <f t="shared" si="18"/>
        <v>293.333333333332</v>
      </c>
      <c r="J87" s="68">
        <f t="shared" si="18"/>
        <v>366.66666666666504</v>
      </c>
      <c r="K87" s="68">
        <f t="shared" si="18"/>
        <v>366.66666666666504</v>
      </c>
      <c r="L87" s="68">
        <f t="shared" si="18"/>
        <v>366.66666666666504</v>
      </c>
      <c r="M87" s="68">
        <f t="shared" si="18"/>
        <v>293.333333333332</v>
      </c>
      <c r="N87" s="68">
        <f t="shared" si="18"/>
        <v>0</v>
      </c>
      <c r="O87" s="68">
        <f t="shared" si="18"/>
        <v>454.6666666666646</v>
      </c>
      <c r="P87" s="68">
        <f t="shared" si="18"/>
        <v>454.6666666666646</v>
      </c>
      <c r="Q87" s="68">
        <f t="shared" si="18"/>
        <v>454.6666666666646</v>
      </c>
      <c r="R87" s="68">
        <f t="shared" si="18"/>
        <v>454.6666666666646</v>
      </c>
      <c r="S87" s="68">
        <f t="shared" si="18"/>
        <v>293.333333333332</v>
      </c>
      <c r="T87" s="68">
        <f t="shared" si="18"/>
        <v>366.66666666666504</v>
      </c>
      <c r="U87" s="68">
        <f t="shared" si="18"/>
        <v>366.66666666666504</v>
      </c>
      <c r="V87" s="68">
        <f t="shared" si="18"/>
        <v>366.66666666666504</v>
      </c>
      <c r="W87" s="68">
        <f t="shared" si="18"/>
        <v>293.333333333332</v>
      </c>
      <c r="X87" s="68">
        <f t="shared" si="18"/>
        <v>0</v>
      </c>
      <c r="Y87" s="68">
        <f>Y31+Y86</f>
        <v>0</v>
      </c>
      <c r="Z87" s="68">
        <f>Z31+Z86</f>
        <v>0</v>
      </c>
      <c r="AA87" s="68">
        <f t="shared" si="18"/>
        <v>219.999999999999</v>
      </c>
      <c r="AB87" s="68">
        <f t="shared" si="18"/>
        <v>293.333333333332</v>
      </c>
      <c r="AC87" s="68">
        <f t="shared" si="18"/>
        <v>219.999999999999</v>
      </c>
      <c r="AD87" s="100"/>
      <c r="AE87" s="68">
        <f t="shared" si="18"/>
        <v>219.999999999999</v>
      </c>
      <c r="AF87" s="68">
        <f t="shared" si="18"/>
        <v>219.999999999999</v>
      </c>
      <c r="AG87" s="68">
        <f t="shared" si="18"/>
        <v>219.999999999999</v>
      </c>
      <c r="AH87" s="68">
        <f t="shared" si="18"/>
        <v>219.999999999999</v>
      </c>
    </row>
    <row r="88" spans="1:34" s="12" customFormat="1" ht="9" thickBot="1">
      <c r="A88" s="28"/>
      <c r="B88" s="81"/>
      <c r="C88" s="82" t="s">
        <v>0</v>
      </c>
      <c r="D88" s="83" t="s">
        <v>46</v>
      </c>
      <c r="E88" s="84" t="s">
        <v>47</v>
      </c>
      <c r="F88" s="85" t="s">
        <v>48</v>
      </c>
      <c r="G88" s="83" t="s">
        <v>49</v>
      </c>
      <c r="H88" s="86" t="s">
        <v>50</v>
      </c>
      <c r="I88" s="86" t="s">
        <v>51</v>
      </c>
      <c r="J88" s="84" t="s">
        <v>52</v>
      </c>
      <c r="K88" s="83" t="s">
        <v>20</v>
      </c>
      <c r="L88" s="84" t="s">
        <v>53</v>
      </c>
      <c r="M88" s="83" t="s">
        <v>54</v>
      </c>
      <c r="N88" s="83" t="s">
        <v>69</v>
      </c>
      <c r="O88" s="84" t="s">
        <v>55</v>
      </c>
      <c r="P88" s="83" t="s">
        <v>56</v>
      </c>
      <c r="Q88" s="84" t="s">
        <v>57</v>
      </c>
      <c r="R88" s="83" t="s">
        <v>58</v>
      </c>
      <c r="S88" s="84" t="s">
        <v>59</v>
      </c>
      <c r="T88" s="83" t="s">
        <v>60</v>
      </c>
      <c r="U88" s="85" t="s">
        <v>61</v>
      </c>
      <c r="V88" s="83" t="s">
        <v>62</v>
      </c>
      <c r="W88" s="84" t="s">
        <v>63</v>
      </c>
      <c r="X88" s="83"/>
      <c r="Y88" s="83" t="s">
        <v>64</v>
      </c>
      <c r="Z88" s="84" t="s">
        <v>65</v>
      </c>
      <c r="AA88" s="83" t="s">
        <v>66</v>
      </c>
      <c r="AB88" s="83" t="s">
        <v>67</v>
      </c>
      <c r="AC88" s="83" t="s">
        <v>68</v>
      </c>
      <c r="AD88" s="98"/>
      <c r="AE88" s="83" t="s">
        <v>86</v>
      </c>
      <c r="AF88" s="86" t="s">
        <v>87</v>
      </c>
      <c r="AG88" s="83" t="s">
        <v>88</v>
      </c>
      <c r="AH88" s="83" t="s">
        <v>89</v>
      </c>
    </row>
    <row r="89" spans="1:30" s="12" customFormat="1" ht="8.25">
      <c r="A89" s="15"/>
      <c r="AD89" s="18"/>
    </row>
    <row r="90" spans="1:30" s="12" customFormat="1" ht="8.25">
      <c r="A90" s="15"/>
      <c r="AD90" s="18"/>
    </row>
    <row r="91" spans="1:30" s="12" customFormat="1" ht="8.25">
      <c r="A91" s="15"/>
      <c r="AD91" s="18"/>
    </row>
    <row r="92" s="12" customFormat="1" ht="8.25">
      <c r="AD92" s="18"/>
    </row>
    <row r="93" s="12" customFormat="1" ht="8.25">
      <c r="AD93" s="18"/>
    </row>
    <row r="94" s="12" customFormat="1" ht="8.25">
      <c r="AD94" s="18"/>
    </row>
    <row r="95" s="12" customFormat="1" ht="8.25">
      <c r="AD95" s="18"/>
    </row>
    <row r="96" s="12" customFormat="1" ht="8.25">
      <c r="AD96" s="18"/>
    </row>
    <row r="97" s="12" customFormat="1" ht="8.25">
      <c r="AD97" s="18"/>
    </row>
    <row r="98" s="12" customFormat="1" ht="8.25">
      <c r="AD98" s="18"/>
    </row>
    <row r="99" s="12" customFormat="1" ht="8.25">
      <c r="AD99" s="18"/>
    </row>
    <row r="100" s="12" customFormat="1" ht="8.25">
      <c r="AD100" s="18"/>
    </row>
    <row r="101" s="12" customFormat="1" ht="8.25">
      <c r="AD101" s="18"/>
    </row>
    <row r="102" s="12" customFormat="1" ht="8.25">
      <c r="AD102" s="18"/>
    </row>
    <row r="103" s="12" customFormat="1" ht="8.25">
      <c r="AD103" s="18"/>
    </row>
    <row r="104" s="12" customFormat="1" ht="8.25">
      <c r="AD104" s="18"/>
    </row>
    <row r="105" s="12" customFormat="1" ht="8.25">
      <c r="AD105" s="18"/>
    </row>
    <row r="106" s="12" customFormat="1" ht="8.25">
      <c r="AD106" s="18"/>
    </row>
    <row r="107" s="12" customFormat="1" ht="8.25">
      <c r="AD107" s="18"/>
    </row>
    <row r="108" s="12" customFormat="1" ht="8.25">
      <c r="AD108" s="18"/>
    </row>
    <row r="109" s="12" customFormat="1" ht="8.25">
      <c r="AD109" s="18"/>
    </row>
    <row r="110" s="12" customFormat="1" ht="8.25">
      <c r="AD110" s="18"/>
    </row>
    <row r="111" s="12" customFormat="1" ht="8.25">
      <c r="AD111" s="18"/>
    </row>
    <row r="112" s="12" customFormat="1" ht="8.25">
      <c r="AD112" s="18"/>
    </row>
    <row r="113" s="12" customFormat="1" ht="8.25">
      <c r="AD113" s="18"/>
    </row>
    <row r="114" s="12" customFormat="1" ht="8.25">
      <c r="AD114" s="18"/>
    </row>
    <row r="115" s="12" customFormat="1" ht="8.25">
      <c r="AD115" s="18"/>
    </row>
    <row r="116" s="12" customFormat="1" ht="8.25">
      <c r="AD116" s="18"/>
    </row>
    <row r="117" s="12" customFormat="1" ht="8.25">
      <c r="AD117" s="18"/>
    </row>
    <row r="118" s="12" customFormat="1" ht="8.25">
      <c r="AD118" s="18"/>
    </row>
    <row r="119" s="12" customFormat="1" ht="8.25">
      <c r="AD119" s="18"/>
    </row>
    <row r="120" s="12" customFormat="1" ht="8.25">
      <c r="AD120" s="18"/>
    </row>
    <row r="121" s="12" customFormat="1" ht="8.25">
      <c r="AD121" s="18"/>
    </row>
    <row r="122" s="12" customFormat="1" ht="8.25">
      <c r="AD122" s="18"/>
    </row>
    <row r="123" s="12" customFormat="1" ht="8.25">
      <c r="AD123" s="18"/>
    </row>
    <row r="124" s="12" customFormat="1" ht="8.25">
      <c r="AD124" s="18"/>
    </row>
    <row r="125" s="12" customFormat="1" ht="8.25">
      <c r="AD125" s="18"/>
    </row>
    <row r="126" s="12" customFormat="1" ht="8.25">
      <c r="AD126" s="18"/>
    </row>
    <row r="127" s="12" customFormat="1" ht="8.25">
      <c r="AD127" s="18"/>
    </row>
    <row r="128" s="12" customFormat="1" ht="8.25">
      <c r="AD128" s="18"/>
    </row>
    <row r="129" s="12" customFormat="1" ht="8.25">
      <c r="AD129" s="18"/>
    </row>
    <row r="130" s="12" customFormat="1" ht="8.25">
      <c r="AD130" s="18"/>
    </row>
    <row r="131" s="12" customFormat="1" ht="8.25">
      <c r="AD131" s="18"/>
    </row>
    <row r="132" s="12" customFormat="1" ht="8.25">
      <c r="AD132" s="18"/>
    </row>
    <row r="133" s="12" customFormat="1" ht="8.25">
      <c r="AD133" s="18"/>
    </row>
    <row r="134" s="12" customFormat="1" ht="8.25">
      <c r="AD134" s="18"/>
    </row>
    <row r="135" s="12" customFormat="1" ht="8.25">
      <c r="AD135" s="18"/>
    </row>
    <row r="136" s="12" customFormat="1" ht="8.25">
      <c r="AD136" s="18"/>
    </row>
    <row r="137" s="12" customFormat="1" ht="8.25">
      <c r="AD137" s="18"/>
    </row>
    <row r="138" s="12" customFormat="1" ht="8.25">
      <c r="AD138" s="18"/>
    </row>
    <row r="139" s="12" customFormat="1" ht="8.25">
      <c r="AD139" s="18"/>
    </row>
    <row r="140" s="12" customFormat="1" ht="8.25">
      <c r="AD140" s="18"/>
    </row>
    <row r="141" s="12" customFormat="1" ht="8.25">
      <c r="AD141" s="18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D87"/>
  <sheetViews>
    <sheetView workbookViewId="0" topLeftCell="A1">
      <selection activeCell="C18" sqref="C18"/>
    </sheetView>
  </sheetViews>
  <sheetFormatPr defaultColWidth="9.140625" defaultRowHeight="12.75"/>
  <cols>
    <col min="1" max="1" width="4.7109375" style="2" customWidth="1"/>
    <col min="2" max="2" width="8.8515625" style="2" customWidth="1"/>
    <col min="3" max="3" width="5.7109375" style="2" bestFit="1" customWidth="1"/>
    <col min="4" max="29" width="7.140625" style="2" customWidth="1"/>
    <col min="30" max="16384" width="9.140625" style="2" customWidth="1"/>
  </cols>
  <sheetData>
    <row r="1" spans="27:30" ht="11.25">
      <c r="AA1" s="3"/>
      <c r="AB1" s="3"/>
      <c r="AC1" s="3"/>
      <c r="AD1" s="3"/>
    </row>
    <row r="2" spans="2:22" ht="11.25">
      <c r="B2" s="2" t="s">
        <v>83</v>
      </c>
      <c r="S2" s="3"/>
      <c r="T2" s="3"/>
      <c r="U2" s="3"/>
      <c r="V2" s="3"/>
    </row>
    <row r="3" spans="8:22" ht="11.25"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1.25">
      <c r="B4" s="2" t="s">
        <v>84</v>
      </c>
      <c r="C4" s="2" t="s">
        <v>34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1.25">
      <c r="B5" s="2">
        <v>1</v>
      </c>
      <c r="C5" s="4">
        <f>'FLR 1'!N1</f>
        <v>26.208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11.25">
      <c r="B6" s="2">
        <v>2</v>
      </c>
      <c r="C6" s="4">
        <f>'FLR 2'!H11</f>
        <v>24.959999999999937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3" ht="11.25">
      <c r="B7" s="2">
        <v>3</v>
      </c>
      <c r="C7" s="4">
        <f>'FLR 3'!H11</f>
        <v>20.87999999999995</v>
      </c>
    </row>
    <row r="8" spans="2:3" ht="11.25">
      <c r="B8" s="2">
        <v>4</v>
      </c>
      <c r="C8" s="4">
        <f>'FLR 4'!H11</f>
        <v>20.87999999999995</v>
      </c>
    </row>
    <row r="9" spans="2:3" ht="11.25">
      <c r="B9" s="2">
        <v>5</v>
      </c>
      <c r="C9" s="4">
        <f>'FLR 5'!H11</f>
        <v>17.546666666666624</v>
      </c>
    </row>
    <row r="10" spans="2:8" ht="11.25">
      <c r="B10" s="2">
        <v>6</v>
      </c>
      <c r="C10" s="4">
        <f>'FLR 6'!H11</f>
        <v>17.546666666666624</v>
      </c>
      <c r="H10" s="4"/>
    </row>
    <row r="11" spans="2:3" ht="11.25">
      <c r="B11" s="2">
        <v>7</v>
      </c>
      <c r="C11" s="4">
        <f>'FLR 7'!H11</f>
        <v>15.093333333333296</v>
      </c>
    </row>
    <row r="12" spans="2:29" ht="11.25">
      <c r="B12" s="2">
        <v>8</v>
      </c>
      <c r="C12" s="7">
        <f>'FLR 8'!H11</f>
        <v>14.693333333333298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2:29" ht="11.25">
      <c r="B13" s="2">
        <v>9</v>
      </c>
      <c r="C13" s="4">
        <f>'FLR 9'!H11</f>
        <v>11.47999999999997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2:29" ht="11.25">
      <c r="B14" s="2">
        <v>10</v>
      </c>
      <c r="C14" s="4">
        <f>'FLR 10'!H11</f>
        <v>11.066666666666638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2:29" ht="11.25">
      <c r="B15" s="2">
        <v>11</v>
      </c>
      <c r="C15" s="4">
        <f>'FLR 11'!H11</f>
        <v>7.119999999999982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2:29" ht="11.25">
      <c r="B16" s="2">
        <v>12</v>
      </c>
      <c r="C16" s="4">
        <f>'FLR 12'!H11</f>
        <v>7.538666666666632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2:29" ht="11.25">
      <c r="B17" s="3" t="s">
        <v>90</v>
      </c>
      <c r="C17" s="4">
        <v>0.5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1.25">
      <c r="B18" s="2" t="s">
        <v>85</v>
      </c>
      <c r="C18" s="4">
        <f>SUM(C5:C17)</f>
        <v>195.5133333333329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4:29" ht="11.2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4:29" ht="11.25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4:29" ht="11.2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4:29" ht="11.2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4:29" ht="11.2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4:29" ht="11.2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4:29" ht="11.2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="5" customFormat="1" ht="11.25"/>
    <row r="27" spans="4:29" ht="11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4:29" ht="11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4:29" ht="11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="4" customFormat="1" ht="11.25"/>
    <row r="31" s="4" customFormat="1" ht="11.25">
      <c r="C31" s="6"/>
    </row>
    <row r="32" s="4" customFormat="1" ht="11.25">
      <c r="C32" s="6"/>
    </row>
    <row r="33" s="4" customFormat="1" ht="11.25">
      <c r="C33" s="6"/>
    </row>
    <row r="34" s="4" customFormat="1" ht="11.25">
      <c r="C34" s="6"/>
    </row>
    <row r="35" s="4" customFormat="1" ht="11.25">
      <c r="C35" s="6"/>
    </row>
    <row r="36" s="4" customFormat="1" ht="11.25">
      <c r="C36" s="6"/>
    </row>
    <row r="37" s="4" customFormat="1" ht="11.25">
      <c r="C37" s="6"/>
    </row>
    <row r="38" s="4" customFormat="1" ht="11.25">
      <c r="C38" s="6"/>
    </row>
    <row r="39" s="4" customFormat="1" ht="11.25">
      <c r="C39" s="6"/>
    </row>
    <row r="40" s="4" customFormat="1" ht="11.25">
      <c r="C40" s="6"/>
    </row>
    <row r="41" s="4" customFormat="1" ht="11.25">
      <c r="C41" s="6"/>
    </row>
    <row r="42" s="4" customFormat="1" ht="11.25">
      <c r="C42" s="6"/>
    </row>
    <row r="43" s="4" customFormat="1" ht="11.25">
      <c r="C43" s="6"/>
    </row>
    <row r="45" s="4" customFormat="1" ht="11.25">
      <c r="C45" s="6"/>
    </row>
    <row r="46" s="4" customFormat="1" ht="11.25">
      <c r="C46" s="6"/>
    </row>
    <row r="47" s="4" customFormat="1" ht="11.25">
      <c r="C47" s="6"/>
    </row>
    <row r="48" s="4" customFormat="1" ht="11.25">
      <c r="C48" s="6"/>
    </row>
    <row r="49" s="4" customFormat="1" ht="11.25">
      <c r="C49" s="6"/>
    </row>
    <row r="50" s="4" customFormat="1" ht="11.25">
      <c r="C50" s="6"/>
    </row>
    <row r="51" s="4" customFormat="1" ht="11.25">
      <c r="C51" s="6"/>
    </row>
    <row r="52" s="4" customFormat="1" ht="11.25">
      <c r="C52" s="6"/>
    </row>
    <row r="53" s="4" customFormat="1" ht="11.25">
      <c r="C53" s="6"/>
    </row>
    <row r="54" s="4" customFormat="1" ht="11.25">
      <c r="C54" s="6"/>
    </row>
    <row r="55" s="4" customFormat="1" ht="11.25">
      <c r="C55" s="6"/>
    </row>
    <row r="56" s="4" customFormat="1" ht="11.25">
      <c r="C56" s="6"/>
    </row>
    <row r="57" s="4" customFormat="1" ht="11.25">
      <c r="C57" s="7"/>
    </row>
    <row r="59" ht="11.25">
      <c r="C59" s="3"/>
    </row>
    <row r="60" ht="11.25">
      <c r="C60" s="3"/>
    </row>
    <row r="61" ht="11.25">
      <c r="C61" s="3"/>
    </row>
    <row r="62" ht="11.25">
      <c r="C62" s="3"/>
    </row>
    <row r="63" ht="11.25">
      <c r="C63" s="3"/>
    </row>
    <row r="64" ht="11.25">
      <c r="C64" s="3"/>
    </row>
    <row r="65" ht="11.25">
      <c r="C65" s="3"/>
    </row>
    <row r="66" ht="11.25">
      <c r="C66" s="3"/>
    </row>
    <row r="67" ht="11.25">
      <c r="C67" s="3"/>
    </row>
    <row r="68" ht="11.25">
      <c r="C68" s="3"/>
    </row>
    <row r="69" ht="11.25">
      <c r="C69" s="3"/>
    </row>
    <row r="70" ht="11.25">
      <c r="C70" s="3"/>
    </row>
    <row r="71" ht="11.25">
      <c r="C71" s="3"/>
    </row>
    <row r="72" ht="11.25">
      <c r="C72" s="3"/>
    </row>
    <row r="73" ht="11.25">
      <c r="C73" s="3"/>
    </row>
    <row r="74" ht="11.25">
      <c r="C74" s="3"/>
    </row>
    <row r="75" ht="11.25">
      <c r="C75" s="3"/>
    </row>
    <row r="76" ht="11.25">
      <c r="C76" s="3"/>
    </row>
    <row r="77" ht="11.25">
      <c r="C77" s="3"/>
    </row>
    <row r="78" ht="11.25">
      <c r="C78" s="3"/>
    </row>
    <row r="79" ht="11.25">
      <c r="C79" s="3"/>
    </row>
    <row r="80" ht="11.25">
      <c r="C80" s="3"/>
    </row>
    <row r="81" ht="11.25">
      <c r="C81" s="3"/>
    </row>
    <row r="82" ht="11.25">
      <c r="C82" s="3"/>
    </row>
    <row r="83" ht="11.25">
      <c r="C83" s="3"/>
    </row>
    <row r="84" ht="11.25">
      <c r="C84" s="3"/>
    </row>
    <row r="85" s="4" customFormat="1" ht="11.25">
      <c r="C85" s="7"/>
    </row>
    <row r="86" s="4" customFormat="1" ht="11.25">
      <c r="C86" s="7"/>
    </row>
    <row r="87" spans="3:29" ht="11.2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1"/>
  <sheetViews>
    <sheetView workbookViewId="0" topLeftCell="A1">
      <selection activeCell="D1" sqref="D1:AC16384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4.8515625" style="1" bestFit="1" customWidth="1"/>
    <col min="4" max="29" width="6.00390625" style="1" customWidth="1"/>
    <col min="30" max="30" width="1.7109375" style="1" customWidth="1"/>
    <col min="31" max="16384" width="9.140625" style="1" customWidth="1"/>
  </cols>
  <sheetData>
    <row r="1" s="8" customFormat="1" ht="9">
      <c r="AD1" s="9"/>
    </row>
    <row r="2" spans="2:30" s="8" customFormat="1" ht="20.25">
      <c r="B2" s="11" t="s">
        <v>92</v>
      </c>
      <c r="D2" s="10">
        <v>2</v>
      </c>
      <c r="AD2" s="9"/>
    </row>
    <row r="3" spans="27:30" s="12" customFormat="1" ht="8.25">
      <c r="AA3" s="13"/>
      <c r="AB3" s="13"/>
      <c r="AC3" s="13"/>
      <c r="AD3" s="13"/>
    </row>
    <row r="4" spans="2:22" s="12" customFormat="1" ht="8.25">
      <c r="B4" s="12" t="s">
        <v>12</v>
      </c>
      <c r="C4" s="12">
        <v>30</v>
      </c>
      <c r="D4" s="12" t="s">
        <v>4</v>
      </c>
      <c r="G4" s="12">
        <v>1</v>
      </c>
      <c r="H4" s="12">
        <v>2</v>
      </c>
      <c r="I4" s="12">
        <v>3</v>
      </c>
      <c r="J4" s="12">
        <v>4</v>
      </c>
      <c r="K4" s="12">
        <v>5</v>
      </c>
      <c r="L4" s="12">
        <v>6</v>
      </c>
      <c r="M4" s="12">
        <v>7</v>
      </c>
      <c r="N4" s="12">
        <v>8</v>
      </c>
      <c r="O4" s="12">
        <v>9</v>
      </c>
      <c r="P4" s="12">
        <v>10</v>
      </c>
      <c r="Q4" s="12">
        <v>11</v>
      </c>
      <c r="R4" s="12">
        <v>12</v>
      </c>
      <c r="S4" s="13" t="s">
        <v>25</v>
      </c>
      <c r="T4" s="13" t="s">
        <v>21</v>
      </c>
      <c r="U4" s="13" t="s">
        <v>22</v>
      </c>
      <c r="V4" s="13" t="s">
        <v>24</v>
      </c>
    </row>
    <row r="5" spans="2:22" s="12" customFormat="1" ht="8.25">
      <c r="B5" s="12" t="s">
        <v>13</v>
      </c>
      <c r="C5" s="12">
        <v>1.6</v>
      </c>
      <c r="D5" s="12" t="s">
        <v>4</v>
      </c>
      <c r="G5" s="12">
        <v>0</v>
      </c>
      <c r="H5" s="14">
        <v>14</v>
      </c>
      <c r="I5" s="14">
        <v>27.3333333333333</v>
      </c>
      <c r="J5" s="14">
        <v>40.6666666666666</v>
      </c>
      <c r="K5" s="14">
        <v>54</v>
      </c>
      <c r="L5" s="14">
        <v>67.3333333333333</v>
      </c>
      <c r="M5" s="14">
        <v>80.666666666</v>
      </c>
      <c r="N5" s="14">
        <v>94</v>
      </c>
      <c r="O5" s="14">
        <v>107.333333333333</v>
      </c>
      <c r="P5" s="14">
        <v>120.666666666666</v>
      </c>
      <c r="Q5" s="14">
        <v>134</v>
      </c>
      <c r="R5" s="14">
        <v>147.333333333333</v>
      </c>
      <c r="S5" s="14">
        <v>162</v>
      </c>
      <c r="T5" s="14">
        <v>163</v>
      </c>
      <c r="U5" s="14">
        <v>164.333333333333</v>
      </c>
      <c r="V5" s="14">
        <v>171.66666666666</v>
      </c>
    </row>
    <row r="6" spans="2:22" s="12" customFormat="1" ht="8.25">
      <c r="B6" s="12" t="s">
        <v>19</v>
      </c>
      <c r="C6" s="12">
        <v>29</v>
      </c>
      <c r="D6" s="12" t="s">
        <v>4</v>
      </c>
      <c r="H6" s="14">
        <f aca="true" t="shared" si="0" ref="H6:V6">H5-G5</f>
        <v>14</v>
      </c>
      <c r="I6" s="14">
        <f t="shared" si="0"/>
        <v>13.3333333333333</v>
      </c>
      <c r="J6" s="14">
        <f t="shared" si="0"/>
        <v>13.3333333333333</v>
      </c>
      <c r="K6" s="14">
        <f t="shared" si="0"/>
        <v>13.3333333333334</v>
      </c>
      <c r="L6" s="14">
        <f t="shared" si="0"/>
        <v>13.3333333333333</v>
      </c>
      <c r="M6" s="14">
        <f t="shared" si="0"/>
        <v>13.333333332666697</v>
      </c>
      <c r="N6" s="14">
        <f t="shared" si="0"/>
        <v>13.333333334000002</v>
      </c>
      <c r="O6" s="14">
        <f t="shared" si="0"/>
        <v>13.333333333333002</v>
      </c>
      <c r="P6" s="14">
        <f t="shared" si="0"/>
        <v>13.333333333333002</v>
      </c>
      <c r="Q6" s="14">
        <f t="shared" si="0"/>
        <v>13.333333333333997</v>
      </c>
      <c r="R6" s="14">
        <f t="shared" si="0"/>
        <v>13.333333333333002</v>
      </c>
      <c r="S6" s="14">
        <f t="shared" si="0"/>
        <v>14.666666666666998</v>
      </c>
      <c r="T6" s="14">
        <f t="shared" si="0"/>
        <v>1</v>
      </c>
      <c r="U6" s="14">
        <f t="shared" si="0"/>
        <v>1.3333333333330017</v>
      </c>
      <c r="V6" s="14">
        <f t="shared" si="0"/>
        <v>7.333333333327005</v>
      </c>
    </row>
    <row r="7" spans="2:22" s="12" customFormat="1" ht="8.25">
      <c r="B7" s="12" t="s">
        <v>14</v>
      </c>
      <c r="C7" s="12">
        <v>520</v>
      </c>
      <c r="D7" s="12" t="s">
        <v>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2:4" s="12" customFormat="1" ht="8.25">
      <c r="B8" s="12" t="s">
        <v>33</v>
      </c>
      <c r="C8" s="12">
        <v>5</v>
      </c>
      <c r="D8" s="12" t="s">
        <v>4</v>
      </c>
    </row>
    <row r="9" spans="2:4" s="12" customFormat="1" ht="8.25">
      <c r="B9" s="15" t="s">
        <v>28</v>
      </c>
      <c r="C9" s="15">
        <v>5</v>
      </c>
      <c r="D9" s="12" t="s">
        <v>4</v>
      </c>
    </row>
    <row r="10" spans="2:7" s="12" customFormat="1" ht="8.25">
      <c r="B10" s="12" t="s">
        <v>26</v>
      </c>
      <c r="C10" s="12">
        <v>4</v>
      </c>
      <c r="F10" s="15"/>
      <c r="G10" s="15"/>
    </row>
    <row r="11" spans="2:9" s="12" customFormat="1" ht="8.25">
      <c r="B11" s="15" t="s">
        <v>81</v>
      </c>
      <c r="C11" s="15">
        <v>13.3333333333333</v>
      </c>
      <c r="D11" s="15" t="s">
        <v>6</v>
      </c>
      <c r="E11" s="12" t="s">
        <v>80</v>
      </c>
      <c r="H11" s="14">
        <f>(SUM(D15:AD15)*C11)/1000</f>
        <v>24.959999999999937</v>
      </c>
      <c r="I11" s="12" t="s">
        <v>82</v>
      </c>
    </row>
    <row r="12" spans="2:29" s="12" customFormat="1" ht="9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24" customFormat="1" ht="8.25">
      <c r="A13" s="17"/>
      <c r="B13" s="18"/>
      <c r="C13" s="19" t="s">
        <v>0</v>
      </c>
      <c r="D13" s="20" t="s">
        <v>46</v>
      </c>
      <c r="E13" s="21" t="s">
        <v>47</v>
      </c>
      <c r="F13" s="22" t="s">
        <v>48</v>
      </c>
      <c r="G13" s="20" t="s">
        <v>49</v>
      </c>
      <c r="H13" s="23" t="s">
        <v>50</v>
      </c>
      <c r="I13" s="23" t="s">
        <v>51</v>
      </c>
      <c r="J13" s="21" t="s">
        <v>52</v>
      </c>
      <c r="K13" s="20" t="s">
        <v>20</v>
      </c>
      <c r="L13" s="21" t="s">
        <v>53</v>
      </c>
      <c r="M13" s="20" t="s">
        <v>54</v>
      </c>
      <c r="N13" s="20" t="s">
        <v>69</v>
      </c>
      <c r="O13" s="21" t="s">
        <v>55</v>
      </c>
      <c r="P13" s="20" t="s">
        <v>56</v>
      </c>
      <c r="Q13" s="21" t="s">
        <v>57</v>
      </c>
      <c r="R13" s="20" t="s">
        <v>58</v>
      </c>
      <c r="S13" s="21" t="s">
        <v>59</v>
      </c>
      <c r="T13" s="20" t="s">
        <v>60</v>
      </c>
      <c r="U13" s="21" t="s">
        <v>61</v>
      </c>
      <c r="V13" s="20" t="s">
        <v>62</v>
      </c>
      <c r="W13" s="21" t="s">
        <v>63</v>
      </c>
      <c r="X13" s="20" t="s">
        <v>70</v>
      </c>
      <c r="Y13" s="20" t="s">
        <v>64</v>
      </c>
      <c r="Z13" s="21" t="s">
        <v>65</v>
      </c>
      <c r="AA13" s="20" t="s">
        <v>66</v>
      </c>
      <c r="AB13" s="20" t="s">
        <v>67</v>
      </c>
      <c r="AC13" s="20" t="s">
        <v>68</v>
      </c>
    </row>
    <row r="14" spans="1:29" s="24" customFormat="1" ht="8.25">
      <c r="A14" s="17"/>
      <c r="B14" s="18"/>
      <c r="C14" s="17"/>
      <c r="D14" s="20" t="s">
        <v>79</v>
      </c>
      <c r="E14" s="20" t="s">
        <v>79</v>
      </c>
      <c r="F14" s="20" t="s">
        <v>79</v>
      </c>
      <c r="G14" s="20" t="s">
        <v>77</v>
      </c>
      <c r="H14" s="20" t="s">
        <v>77</v>
      </c>
      <c r="I14" s="20" t="s">
        <v>79</v>
      </c>
      <c r="J14" s="20" t="s">
        <v>79</v>
      </c>
      <c r="K14" s="20" t="s">
        <v>79</v>
      </c>
      <c r="L14" s="20" t="s">
        <v>79</v>
      </c>
      <c r="M14" s="20" t="s">
        <v>79</v>
      </c>
      <c r="N14" s="20" t="s">
        <v>75</v>
      </c>
      <c r="O14" s="20" t="s">
        <v>79</v>
      </c>
      <c r="P14" s="20" t="s">
        <v>79</v>
      </c>
      <c r="Q14" s="20" t="s">
        <v>79</v>
      </c>
      <c r="R14" s="20" t="s">
        <v>79</v>
      </c>
      <c r="S14" s="20" t="s">
        <v>79</v>
      </c>
      <c r="T14" s="20" t="s">
        <v>79</v>
      </c>
      <c r="U14" s="20" t="s">
        <v>79</v>
      </c>
      <c r="V14" s="20" t="s">
        <v>79</v>
      </c>
      <c r="W14" s="20" t="s">
        <v>79</v>
      </c>
      <c r="X14" s="20" t="s">
        <v>75</v>
      </c>
      <c r="Y14" s="20" t="s">
        <v>77</v>
      </c>
      <c r="Z14" s="20" t="s">
        <v>77</v>
      </c>
      <c r="AA14" s="20" t="s">
        <v>79</v>
      </c>
      <c r="AB14" s="20" t="s">
        <v>79</v>
      </c>
      <c r="AC14" s="20" t="s">
        <v>79</v>
      </c>
    </row>
    <row r="15" spans="1:29" s="24" customFormat="1" ht="9" thickBot="1">
      <c r="A15" s="17"/>
      <c r="B15" s="25"/>
      <c r="C15" s="26"/>
      <c r="D15" s="27">
        <v>65</v>
      </c>
      <c r="E15" s="27">
        <v>65</v>
      </c>
      <c r="F15" s="27">
        <v>65</v>
      </c>
      <c r="G15" s="27">
        <v>45</v>
      </c>
      <c r="H15" s="27">
        <v>45</v>
      </c>
      <c r="I15" s="27">
        <v>65</v>
      </c>
      <c r="J15" s="27">
        <v>96</v>
      </c>
      <c r="K15" s="27">
        <v>96</v>
      </c>
      <c r="L15" s="27">
        <v>96</v>
      </c>
      <c r="M15" s="27">
        <v>65</v>
      </c>
      <c r="N15" s="27">
        <v>31</v>
      </c>
      <c r="O15" s="27">
        <v>96</v>
      </c>
      <c r="P15" s="27">
        <v>106</v>
      </c>
      <c r="Q15" s="27">
        <v>96</v>
      </c>
      <c r="R15" s="27">
        <v>106</v>
      </c>
      <c r="S15" s="27">
        <v>65</v>
      </c>
      <c r="T15" s="27">
        <v>96</v>
      </c>
      <c r="U15" s="27">
        <v>96</v>
      </c>
      <c r="V15" s="27">
        <v>96</v>
      </c>
      <c r="W15" s="27">
        <v>65</v>
      </c>
      <c r="X15" s="27">
        <v>31</v>
      </c>
      <c r="Y15" s="27">
        <v>45</v>
      </c>
      <c r="Z15" s="27">
        <v>45</v>
      </c>
      <c r="AA15" s="27">
        <v>65</v>
      </c>
      <c r="AB15" s="27">
        <v>65</v>
      </c>
      <c r="AC15" s="27">
        <v>65</v>
      </c>
    </row>
    <row r="16" spans="1:29" s="12" customFormat="1" ht="9" thickBot="1">
      <c r="A16" s="28"/>
      <c r="B16" s="16" t="s">
        <v>42</v>
      </c>
      <c r="C16" s="16"/>
      <c r="D16" s="29" t="str">
        <f aca="true" t="shared" si="1" ref="D16:AC16">IF(D17&gt;D18,"OK","NG")</f>
        <v>OK</v>
      </c>
      <c r="E16" s="29" t="str">
        <f t="shared" si="1"/>
        <v>OK</v>
      </c>
      <c r="F16" s="29" t="str">
        <f t="shared" si="1"/>
        <v>OK</v>
      </c>
      <c r="G16" s="29" t="str">
        <f t="shared" si="1"/>
        <v>OK</v>
      </c>
      <c r="H16" s="29" t="str">
        <f t="shared" si="1"/>
        <v>OK</v>
      </c>
      <c r="I16" s="29" t="str">
        <f t="shared" si="1"/>
        <v>OK</v>
      </c>
      <c r="J16" s="29" t="str">
        <f t="shared" si="1"/>
        <v>OK</v>
      </c>
      <c r="K16" s="29" t="str">
        <f t="shared" si="1"/>
        <v>OK</v>
      </c>
      <c r="L16" s="29" t="str">
        <f t="shared" si="1"/>
        <v>OK</v>
      </c>
      <c r="M16" s="29" t="str">
        <f t="shared" si="1"/>
        <v>OK</v>
      </c>
      <c r="N16" s="29" t="str">
        <f t="shared" si="1"/>
        <v>OK</v>
      </c>
      <c r="O16" s="29" t="str">
        <f t="shared" si="1"/>
        <v>OK</v>
      </c>
      <c r="P16" s="29" t="str">
        <f t="shared" si="1"/>
        <v>OK</v>
      </c>
      <c r="Q16" s="29" t="str">
        <f t="shared" si="1"/>
        <v>OK</v>
      </c>
      <c r="R16" s="29" t="str">
        <f t="shared" si="1"/>
        <v>OK</v>
      </c>
      <c r="S16" s="29" t="str">
        <f t="shared" si="1"/>
        <v>OK</v>
      </c>
      <c r="T16" s="29" t="str">
        <f t="shared" si="1"/>
        <v>OK</v>
      </c>
      <c r="U16" s="29" t="str">
        <f t="shared" si="1"/>
        <v>OK</v>
      </c>
      <c r="V16" s="29" t="str">
        <f t="shared" si="1"/>
        <v>OK</v>
      </c>
      <c r="W16" s="29" t="str">
        <f t="shared" si="1"/>
        <v>OK</v>
      </c>
      <c r="X16" s="29" t="str">
        <f t="shared" si="1"/>
        <v>OK</v>
      </c>
      <c r="Y16" s="29" t="str">
        <f t="shared" si="1"/>
        <v>OK</v>
      </c>
      <c r="Z16" s="29" t="str">
        <f t="shared" si="1"/>
        <v>OK</v>
      </c>
      <c r="AA16" s="29" t="str">
        <f t="shared" si="1"/>
        <v>OK</v>
      </c>
      <c r="AB16" s="29" t="str">
        <f t="shared" si="1"/>
        <v>OK</v>
      </c>
      <c r="AC16" s="29" t="str">
        <f t="shared" si="1"/>
        <v>OK</v>
      </c>
    </row>
    <row r="17" spans="1:29" s="12" customFormat="1" ht="9" thickBot="1">
      <c r="A17" s="28"/>
      <c r="B17" s="16" t="s">
        <v>41</v>
      </c>
      <c r="C17" s="16"/>
      <c r="D17" s="30">
        <v>700.09</v>
      </c>
      <c r="E17" s="30">
        <v>700.09</v>
      </c>
      <c r="F17" s="30">
        <v>700.09</v>
      </c>
      <c r="G17" s="30">
        <v>376.57</v>
      </c>
      <c r="H17" s="30">
        <v>376.57</v>
      </c>
      <c r="I17" s="30">
        <v>700.09</v>
      </c>
      <c r="J17" s="30">
        <v>1043.18</v>
      </c>
      <c r="K17" s="30">
        <v>1043.18</v>
      </c>
      <c r="L17" s="30">
        <v>1043.18</v>
      </c>
      <c r="M17" s="30">
        <v>700.09</v>
      </c>
      <c r="N17" s="30">
        <v>248</v>
      </c>
      <c r="O17" s="30">
        <v>1043.18</v>
      </c>
      <c r="P17" s="30">
        <v>1157.06</v>
      </c>
      <c r="Q17" s="30">
        <v>1043.18</v>
      </c>
      <c r="R17" s="30">
        <v>1157.06</v>
      </c>
      <c r="S17" s="30">
        <v>700.09</v>
      </c>
      <c r="T17" s="30">
        <v>1043.18</v>
      </c>
      <c r="U17" s="30">
        <v>1043.18</v>
      </c>
      <c r="V17" s="30">
        <v>1043.18</v>
      </c>
      <c r="W17" s="30">
        <v>700.09</v>
      </c>
      <c r="X17" s="30">
        <v>248</v>
      </c>
      <c r="Y17" s="30">
        <v>376.57</v>
      </c>
      <c r="Z17" s="30">
        <v>376.57</v>
      </c>
      <c r="AA17" s="30">
        <v>700.09</v>
      </c>
      <c r="AB17" s="30">
        <v>700.09</v>
      </c>
      <c r="AC17" s="30">
        <v>700.09</v>
      </c>
    </row>
    <row r="18" spans="1:29" s="34" customFormat="1" ht="9" thickBot="1">
      <c r="A18" s="31"/>
      <c r="B18" s="32" t="s">
        <v>38</v>
      </c>
      <c r="C18" s="32"/>
      <c r="D18" s="33">
        <f aca="true" t="shared" si="2" ref="D18:AC18">MAX(D19:D21)</f>
        <v>571.6812626</v>
      </c>
      <c r="E18" s="33">
        <f t="shared" si="2"/>
        <v>617.1465826</v>
      </c>
      <c r="F18" s="33">
        <f t="shared" si="2"/>
        <v>571.6812626</v>
      </c>
      <c r="G18" s="33">
        <f t="shared" si="2"/>
        <v>331.314423265887</v>
      </c>
      <c r="H18" s="33">
        <f t="shared" si="2"/>
        <v>331.314423265887</v>
      </c>
      <c r="I18" s="33">
        <f t="shared" si="2"/>
        <v>595.5414136</v>
      </c>
      <c r="J18" s="33">
        <f t="shared" si="2"/>
        <v>876.366575</v>
      </c>
      <c r="K18" s="33">
        <f t="shared" si="2"/>
        <v>936.471225</v>
      </c>
      <c r="L18" s="33">
        <f t="shared" si="2"/>
        <v>876.366575</v>
      </c>
      <c r="M18" s="33">
        <f t="shared" si="2"/>
        <v>608.0683562</v>
      </c>
      <c r="N18" s="33">
        <f t="shared" si="2"/>
        <v>127.84406935558968</v>
      </c>
      <c r="O18" s="33">
        <f t="shared" si="2"/>
        <v>936.7668742000001</v>
      </c>
      <c r="P18" s="33">
        <f t="shared" si="2"/>
        <v>1020.7180979999999</v>
      </c>
      <c r="Q18" s="33">
        <f t="shared" si="2"/>
        <v>936.7668742000001</v>
      </c>
      <c r="R18" s="33">
        <f t="shared" si="2"/>
        <v>1020.7180979999999</v>
      </c>
      <c r="S18" s="33">
        <f t="shared" si="2"/>
        <v>595.5414136</v>
      </c>
      <c r="T18" s="33">
        <f t="shared" si="2"/>
        <v>876.366575</v>
      </c>
      <c r="U18" s="33">
        <f t="shared" si="2"/>
        <v>936.471225</v>
      </c>
      <c r="V18" s="33">
        <f t="shared" si="2"/>
        <v>876.366575</v>
      </c>
      <c r="W18" s="33">
        <f t="shared" si="2"/>
        <v>608.0683562</v>
      </c>
      <c r="X18" s="33">
        <f t="shared" si="2"/>
        <v>127.84406935558968</v>
      </c>
      <c r="Y18" s="33">
        <f t="shared" si="2"/>
        <v>331.314423265887</v>
      </c>
      <c r="Z18" s="33">
        <f t="shared" si="2"/>
        <v>331.314423265887</v>
      </c>
      <c r="AA18" s="33">
        <f t="shared" si="2"/>
        <v>571.6812626</v>
      </c>
      <c r="AB18" s="33">
        <f t="shared" si="2"/>
        <v>617.1465826</v>
      </c>
      <c r="AC18" s="33">
        <f t="shared" si="2"/>
        <v>571.6812626</v>
      </c>
    </row>
    <row r="19" spans="1:29" s="12" customFormat="1" ht="8.25">
      <c r="A19" s="28"/>
      <c r="B19" s="35" t="s">
        <v>31</v>
      </c>
      <c r="C19" s="36"/>
      <c r="D19" s="37">
        <f aca="true" t="shared" si="3" ref="D19:AC19">1.4*D22</f>
        <v>474.8387158666665</v>
      </c>
      <c r="E19" s="37">
        <f t="shared" si="3"/>
        <v>509.8480678666666</v>
      </c>
      <c r="F19" s="37">
        <f t="shared" si="3"/>
        <v>474.8387158666665</v>
      </c>
      <c r="G19" s="37">
        <f t="shared" si="3"/>
        <v>283.7860666666666</v>
      </c>
      <c r="H19" s="37">
        <f t="shared" si="3"/>
        <v>283.7860666666666</v>
      </c>
      <c r="I19" s="37">
        <f t="shared" si="3"/>
        <v>478.5163898666667</v>
      </c>
      <c r="J19" s="37">
        <f t="shared" si="3"/>
        <v>589.8709833333332</v>
      </c>
      <c r="K19" s="37">
        <f t="shared" si="3"/>
        <v>629.5439499999999</v>
      </c>
      <c r="L19" s="37">
        <f t="shared" si="3"/>
        <v>589.8709833333332</v>
      </c>
      <c r="M19" s="37">
        <f t="shared" si="3"/>
        <v>486.0164390666666</v>
      </c>
      <c r="N19" s="37">
        <f t="shared" si="3"/>
        <v>114.67586103754667</v>
      </c>
      <c r="O19" s="37">
        <f t="shared" si="3"/>
        <v>759.6666270666666</v>
      </c>
      <c r="P19" s="37">
        <f t="shared" si="3"/>
        <v>823.92394</v>
      </c>
      <c r="Q19" s="37">
        <f t="shared" si="3"/>
        <v>759.6666270666666</v>
      </c>
      <c r="R19" s="37">
        <f t="shared" si="3"/>
        <v>823.92394</v>
      </c>
      <c r="S19" s="37">
        <f t="shared" si="3"/>
        <v>478.5163898666667</v>
      </c>
      <c r="T19" s="37">
        <f t="shared" si="3"/>
        <v>589.8709833333332</v>
      </c>
      <c r="U19" s="37">
        <f t="shared" si="3"/>
        <v>629.5439499999999</v>
      </c>
      <c r="V19" s="37">
        <f t="shared" si="3"/>
        <v>589.8709833333332</v>
      </c>
      <c r="W19" s="37">
        <f t="shared" si="3"/>
        <v>486.0164390666666</v>
      </c>
      <c r="X19" s="37">
        <f t="shared" si="3"/>
        <v>114.67586103754667</v>
      </c>
      <c r="Y19" s="37">
        <f t="shared" si="3"/>
        <v>283.7860666666666</v>
      </c>
      <c r="Z19" s="37">
        <f t="shared" si="3"/>
        <v>283.7860666666666</v>
      </c>
      <c r="AA19" s="37">
        <f t="shared" si="3"/>
        <v>474.8387158666665</v>
      </c>
      <c r="AB19" s="37">
        <f t="shared" si="3"/>
        <v>509.8480678666666</v>
      </c>
      <c r="AC19" s="37">
        <f t="shared" si="3"/>
        <v>474.8387158666665</v>
      </c>
    </row>
    <row r="20" spans="1:29" s="12" customFormat="1" ht="8.25">
      <c r="A20" s="28"/>
      <c r="B20" s="38" t="s">
        <v>29</v>
      </c>
      <c r="C20" s="38"/>
      <c r="D20" s="39">
        <f aca="true" t="shared" si="4" ref="D20:AC20">(1.2*D22)+(1.6*D24)+(0.5*(D25+D26))</f>
        <v>571.6812626</v>
      </c>
      <c r="E20" s="39">
        <f t="shared" si="4"/>
        <v>617.1465826</v>
      </c>
      <c r="F20" s="39">
        <f t="shared" si="4"/>
        <v>571.6812626</v>
      </c>
      <c r="G20" s="39">
        <f t="shared" si="4"/>
        <v>331.314423265887</v>
      </c>
      <c r="H20" s="39">
        <f t="shared" si="4"/>
        <v>331.314423265887</v>
      </c>
      <c r="I20" s="39">
        <f t="shared" si="4"/>
        <v>595.5414136</v>
      </c>
      <c r="J20" s="39">
        <f t="shared" si="4"/>
        <v>876.366575</v>
      </c>
      <c r="K20" s="39">
        <f t="shared" si="4"/>
        <v>936.471225</v>
      </c>
      <c r="L20" s="39">
        <f t="shared" si="4"/>
        <v>876.366575</v>
      </c>
      <c r="M20" s="39">
        <f t="shared" si="4"/>
        <v>608.0683562</v>
      </c>
      <c r="N20" s="39">
        <f t="shared" si="4"/>
        <v>127.84406935558968</v>
      </c>
      <c r="O20" s="39">
        <f t="shared" si="4"/>
        <v>936.7668742000001</v>
      </c>
      <c r="P20" s="39">
        <f t="shared" si="4"/>
        <v>1020.7180979999999</v>
      </c>
      <c r="Q20" s="39">
        <f t="shared" si="4"/>
        <v>936.7668742000001</v>
      </c>
      <c r="R20" s="39">
        <f t="shared" si="4"/>
        <v>1020.7180979999999</v>
      </c>
      <c r="S20" s="39">
        <f t="shared" si="4"/>
        <v>595.5414136</v>
      </c>
      <c r="T20" s="39">
        <f t="shared" si="4"/>
        <v>876.366575</v>
      </c>
      <c r="U20" s="39">
        <f t="shared" si="4"/>
        <v>936.471225</v>
      </c>
      <c r="V20" s="39">
        <f t="shared" si="4"/>
        <v>876.366575</v>
      </c>
      <c r="W20" s="39">
        <f t="shared" si="4"/>
        <v>608.0683562</v>
      </c>
      <c r="X20" s="39">
        <f t="shared" si="4"/>
        <v>127.84406935558968</v>
      </c>
      <c r="Y20" s="39">
        <f t="shared" si="4"/>
        <v>331.314423265887</v>
      </c>
      <c r="Z20" s="39">
        <f t="shared" si="4"/>
        <v>331.314423265887</v>
      </c>
      <c r="AA20" s="39">
        <f t="shared" si="4"/>
        <v>571.6812626</v>
      </c>
      <c r="AB20" s="39">
        <f t="shared" si="4"/>
        <v>617.1465826</v>
      </c>
      <c r="AC20" s="39">
        <f t="shared" si="4"/>
        <v>571.6812626</v>
      </c>
    </row>
    <row r="21" spans="1:29" s="12" customFormat="1" ht="9" thickBot="1">
      <c r="A21" s="28"/>
      <c r="B21" s="16" t="s">
        <v>30</v>
      </c>
      <c r="C21" s="16"/>
      <c r="D21" s="40">
        <f aca="true" t="shared" si="5" ref="D21:AC21">(1.2*D22)+(1*D24)+(1.6*(D25+D26))</f>
        <v>516.6524536</v>
      </c>
      <c r="E21" s="40">
        <f t="shared" si="5"/>
        <v>559.0379096</v>
      </c>
      <c r="F21" s="40">
        <f t="shared" si="5"/>
        <v>516.6524536</v>
      </c>
      <c r="G21" s="40">
        <f t="shared" si="5"/>
        <v>298.28846454117934</v>
      </c>
      <c r="H21" s="40">
        <f t="shared" si="5"/>
        <v>298.28846454117934</v>
      </c>
      <c r="I21" s="40">
        <f t="shared" si="5"/>
        <v>535.7389856</v>
      </c>
      <c r="J21" s="40">
        <f t="shared" si="5"/>
        <v>756.7636999999999</v>
      </c>
      <c r="K21" s="40">
        <f t="shared" si="5"/>
        <v>808.4490999999999</v>
      </c>
      <c r="L21" s="40">
        <f t="shared" si="5"/>
        <v>756.7636999999999</v>
      </c>
      <c r="M21" s="40">
        <f t="shared" si="5"/>
        <v>543.0374391999999</v>
      </c>
      <c r="N21" s="40">
        <f t="shared" si="5"/>
        <v>116.76264153788355</v>
      </c>
      <c r="O21" s="40">
        <f t="shared" si="5"/>
        <v>844.6285832000001</v>
      </c>
      <c r="P21" s="40">
        <f t="shared" si="5"/>
        <v>918.1034</v>
      </c>
      <c r="Q21" s="40">
        <f t="shared" si="5"/>
        <v>844.6285832000001</v>
      </c>
      <c r="R21" s="40">
        <f t="shared" si="5"/>
        <v>918.1034</v>
      </c>
      <c r="S21" s="40">
        <f t="shared" si="5"/>
        <v>535.7389856</v>
      </c>
      <c r="T21" s="40">
        <f t="shared" si="5"/>
        <v>756.7636999999999</v>
      </c>
      <c r="U21" s="40">
        <f t="shared" si="5"/>
        <v>808.4490999999999</v>
      </c>
      <c r="V21" s="40">
        <f t="shared" si="5"/>
        <v>756.7636999999999</v>
      </c>
      <c r="W21" s="40">
        <f t="shared" si="5"/>
        <v>543.0374391999999</v>
      </c>
      <c r="X21" s="40">
        <f t="shared" si="5"/>
        <v>116.76264153788355</v>
      </c>
      <c r="Y21" s="40">
        <f t="shared" si="5"/>
        <v>298.28846454117934</v>
      </c>
      <c r="Z21" s="40">
        <f t="shared" si="5"/>
        <v>298.28846454117934</v>
      </c>
      <c r="AA21" s="40">
        <f t="shared" si="5"/>
        <v>516.6524536</v>
      </c>
      <c r="AB21" s="40">
        <f t="shared" si="5"/>
        <v>559.0379096</v>
      </c>
      <c r="AC21" s="40">
        <f t="shared" si="5"/>
        <v>516.6524536</v>
      </c>
    </row>
    <row r="22" spans="1:29" s="12" customFormat="1" ht="8.25">
      <c r="A22" s="28"/>
      <c r="B22" s="35" t="s">
        <v>34</v>
      </c>
      <c r="C22" s="36"/>
      <c r="D22" s="37">
        <f aca="true" t="shared" si="6" ref="D22:AC22">(SUM(D73:D85)+($C$4*SUM(D32:D44))+($C$5*SUM(D32:D44))+($C$6*SUM(D32:D42))+($C$7*SUM(D46:D58))+($C$8*SUM(D43:D44))+(D15*D28)+D86)/1000</f>
        <v>339.17051133333325</v>
      </c>
      <c r="E22" s="37">
        <f t="shared" si="6"/>
        <v>364.1771913333333</v>
      </c>
      <c r="F22" s="37">
        <f t="shared" si="6"/>
        <v>339.17051133333325</v>
      </c>
      <c r="G22" s="37">
        <f t="shared" si="6"/>
        <v>202.70433333333332</v>
      </c>
      <c r="H22" s="37">
        <f t="shared" si="6"/>
        <v>202.70433333333332</v>
      </c>
      <c r="I22" s="37">
        <f t="shared" si="6"/>
        <v>341.7974213333334</v>
      </c>
      <c r="J22" s="37">
        <f t="shared" si="6"/>
        <v>421.33641666666665</v>
      </c>
      <c r="K22" s="37">
        <f t="shared" si="6"/>
        <v>449.67425</v>
      </c>
      <c r="L22" s="37">
        <f t="shared" si="6"/>
        <v>421.33641666666665</v>
      </c>
      <c r="M22" s="37">
        <f t="shared" si="6"/>
        <v>347.1545993333333</v>
      </c>
      <c r="N22" s="37">
        <f t="shared" si="6"/>
        <v>81.91132931253334</v>
      </c>
      <c r="O22" s="37">
        <f t="shared" si="6"/>
        <v>542.6190193333333</v>
      </c>
      <c r="P22" s="37">
        <f t="shared" si="6"/>
        <v>588.5171</v>
      </c>
      <c r="Q22" s="37">
        <f t="shared" si="6"/>
        <v>542.6190193333333</v>
      </c>
      <c r="R22" s="37">
        <f t="shared" si="6"/>
        <v>588.5171</v>
      </c>
      <c r="S22" s="37">
        <f t="shared" si="6"/>
        <v>341.7974213333334</v>
      </c>
      <c r="T22" s="37">
        <f t="shared" si="6"/>
        <v>421.33641666666665</v>
      </c>
      <c r="U22" s="37">
        <f t="shared" si="6"/>
        <v>449.67425</v>
      </c>
      <c r="V22" s="37">
        <f t="shared" si="6"/>
        <v>421.33641666666665</v>
      </c>
      <c r="W22" s="37">
        <f t="shared" si="6"/>
        <v>347.1545993333333</v>
      </c>
      <c r="X22" s="37">
        <f t="shared" si="6"/>
        <v>81.91132931253334</v>
      </c>
      <c r="Y22" s="37">
        <f t="shared" si="6"/>
        <v>202.70433333333332</v>
      </c>
      <c r="Z22" s="37">
        <f t="shared" si="6"/>
        <v>202.70433333333332</v>
      </c>
      <c r="AA22" s="37">
        <f t="shared" si="6"/>
        <v>339.17051133333325</v>
      </c>
      <c r="AB22" s="37">
        <f t="shared" si="6"/>
        <v>364.1771913333333</v>
      </c>
      <c r="AC22" s="37">
        <f t="shared" si="6"/>
        <v>339.17051133333325</v>
      </c>
    </row>
    <row r="23" spans="1:29" s="12" customFormat="1" ht="8.25">
      <c r="A23" s="28"/>
      <c r="B23" s="41" t="s">
        <v>35</v>
      </c>
      <c r="C23" s="38"/>
      <c r="D23" s="39">
        <f aca="true" t="shared" si="7" ref="D23:AC23">((D60*D32)+(D61*D33)+(D62*D34)+(D63*D35)+(D64*D36)+(D65*D37)+(D66*D38)+(D67*D39)+(D68*D40)+(D69*D41)+(D70*D42))/1000</f>
        <v>253.22660000000002</v>
      </c>
      <c r="E23" s="39">
        <f t="shared" si="7"/>
        <v>275.7302</v>
      </c>
      <c r="F23" s="39">
        <f t="shared" si="7"/>
        <v>253.22660000000002</v>
      </c>
      <c r="G23" s="39">
        <f t="shared" si="7"/>
        <v>120.1575</v>
      </c>
      <c r="H23" s="39">
        <f t="shared" si="7"/>
        <v>120.1575</v>
      </c>
      <c r="I23" s="39">
        <f t="shared" si="7"/>
        <v>283.7672</v>
      </c>
      <c r="J23" s="39">
        <f t="shared" si="7"/>
        <v>567.525</v>
      </c>
      <c r="K23" s="39">
        <f t="shared" si="7"/>
        <v>607.475</v>
      </c>
      <c r="L23" s="39">
        <f t="shared" si="7"/>
        <v>567.525</v>
      </c>
      <c r="M23" s="39">
        <f t="shared" si="7"/>
        <v>295.08080000000007</v>
      </c>
      <c r="N23" s="39">
        <f t="shared" si="7"/>
        <v>27.0594</v>
      </c>
      <c r="O23" s="39">
        <f t="shared" si="7"/>
        <v>437.2034000000001</v>
      </c>
      <c r="P23" s="39">
        <f t="shared" si="7"/>
        <v>482.10519999999997</v>
      </c>
      <c r="Q23" s="39">
        <f t="shared" si="7"/>
        <v>437.2034000000001</v>
      </c>
      <c r="R23" s="39">
        <f t="shared" si="7"/>
        <v>482.10519999999997</v>
      </c>
      <c r="S23" s="39">
        <f t="shared" si="7"/>
        <v>283.7672</v>
      </c>
      <c r="T23" s="39">
        <f t="shared" si="7"/>
        <v>567.525</v>
      </c>
      <c r="U23" s="39">
        <f t="shared" si="7"/>
        <v>607.475</v>
      </c>
      <c r="V23" s="39">
        <f t="shared" si="7"/>
        <v>567.525</v>
      </c>
      <c r="W23" s="39">
        <f t="shared" si="7"/>
        <v>295.08080000000007</v>
      </c>
      <c r="X23" s="39">
        <f t="shared" si="7"/>
        <v>27.0594</v>
      </c>
      <c r="Y23" s="39">
        <f t="shared" si="7"/>
        <v>120.1575</v>
      </c>
      <c r="Z23" s="39">
        <f t="shared" si="7"/>
        <v>120.1575</v>
      </c>
      <c r="AA23" s="39">
        <f t="shared" si="7"/>
        <v>253.22660000000002</v>
      </c>
      <c r="AB23" s="39">
        <f t="shared" si="7"/>
        <v>275.7302</v>
      </c>
      <c r="AC23" s="39">
        <f t="shared" si="7"/>
        <v>253.22660000000002</v>
      </c>
    </row>
    <row r="24" spans="1:29" s="12" customFormat="1" ht="8.25">
      <c r="A24" s="28"/>
      <c r="B24" s="41" t="s">
        <v>40</v>
      </c>
      <c r="C24" s="38"/>
      <c r="D24" s="39">
        <f aca="true" t="shared" si="8" ref="D24:AC24">D23*D27</f>
        <v>101.29064000000001</v>
      </c>
      <c r="E24" s="39">
        <f t="shared" si="8"/>
        <v>110.29208000000001</v>
      </c>
      <c r="F24" s="39">
        <f t="shared" si="8"/>
        <v>101.29064000000001</v>
      </c>
      <c r="G24" s="39">
        <f t="shared" si="8"/>
        <v>55.04326454117938</v>
      </c>
      <c r="H24" s="39">
        <f t="shared" si="8"/>
        <v>55.04326454117938</v>
      </c>
      <c r="I24" s="39">
        <f t="shared" si="8"/>
        <v>113.50688000000001</v>
      </c>
      <c r="J24" s="39">
        <f t="shared" si="8"/>
        <v>227.01</v>
      </c>
      <c r="K24" s="39">
        <f t="shared" si="8"/>
        <v>242.99</v>
      </c>
      <c r="L24" s="39">
        <f t="shared" si="8"/>
        <v>227.01</v>
      </c>
      <c r="M24" s="39">
        <f t="shared" si="8"/>
        <v>118.03232000000003</v>
      </c>
      <c r="N24" s="39">
        <f t="shared" si="8"/>
        <v>18.46904636284354</v>
      </c>
      <c r="O24" s="39">
        <f t="shared" si="8"/>
        <v>174.88136000000006</v>
      </c>
      <c r="P24" s="39">
        <f t="shared" si="8"/>
        <v>192.84208</v>
      </c>
      <c r="Q24" s="39">
        <f t="shared" si="8"/>
        <v>174.88136000000006</v>
      </c>
      <c r="R24" s="39">
        <f t="shared" si="8"/>
        <v>192.84208</v>
      </c>
      <c r="S24" s="39">
        <f t="shared" si="8"/>
        <v>113.50688000000001</v>
      </c>
      <c r="T24" s="39">
        <f t="shared" si="8"/>
        <v>227.01</v>
      </c>
      <c r="U24" s="39">
        <f t="shared" si="8"/>
        <v>242.99</v>
      </c>
      <c r="V24" s="39">
        <f t="shared" si="8"/>
        <v>227.01</v>
      </c>
      <c r="W24" s="39">
        <f t="shared" si="8"/>
        <v>118.03232000000003</v>
      </c>
      <c r="X24" s="39">
        <f t="shared" si="8"/>
        <v>18.46904636284354</v>
      </c>
      <c r="Y24" s="39">
        <f t="shared" si="8"/>
        <v>55.04326454117938</v>
      </c>
      <c r="Z24" s="39">
        <f t="shared" si="8"/>
        <v>55.04326454117938</v>
      </c>
      <c r="AA24" s="39">
        <f t="shared" si="8"/>
        <v>101.29064000000001</v>
      </c>
      <c r="AB24" s="39">
        <f t="shared" si="8"/>
        <v>110.29208000000001</v>
      </c>
      <c r="AC24" s="39">
        <f t="shared" si="8"/>
        <v>101.29064000000001</v>
      </c>
    </row>
    <row r="25" spans="1:29" s="12" customFormat="1" ht="8.25">
      <c r="A25" s="28"/>
      <c r="B25" s="38" t="s">
        <v>36</v>
      </c>
      <c r="C25" s="38"/>
      <c r="D25" s="39">
        <f aca="true" t="shared" si="9" ref="D25:AC25">((D71*D43)+(D72*D44))/1000</f>
        <v>4.1786</v>
      </c>
      <c r="E25" s="39">
        <f t="shared" si="9"/>
        <v>5.866599999999999</v>
      </c>
      <c r="F25" s="39">
        <f t="shared" si="9"/>
        <v>4.1786</v>
      </c>
      <c r="G25" s="39">
        <f t="shared" si="9"/>
        <v>0</v>
      </c>
      <c r="H25" s="39">
        <f t="shared" si="9"/>
        <v>0</v>
      </c>
      <c r="I25" s="39">
        <f t="shared" si="9"/>
        <v>6.0376</v>
      </c>
      <c r="J25" s="39">
        <f t="shared" si="9"/>
        <v>12.075</v>
      </c>
      <c r="K25" s="39">
        <f t="shared" si="9"/>
        <v>12.925</v>
      </c>
      <c r="L25" s="39">
        <f t="shared" si="9"/>
        <v>12.075</v>
      </c>
      <c r="M25" s="39">
        <f t="shared" si="9"/>
        <v>4.2098</v>
      </c>
      <c r="N25" s="39">
        <f t="shared" si="9"/>
        <v>0</v>
      </c>
      <c r="O25" s="39">
        <f t="shared" si="9"/>
        <v>9.302200000000001</v>
      </c>
      <c r="P25" s="39">
        <f t="shared" si="9"/>
        <v>9.5204</v>
      </c>
      <c r="Q25" s="39">
        <f t="shared" si="9"/>
        <v>9.302200000000001</v>
      </c>
      <c r="R25" s="39">
        <f t="shared" si="9"/>
        <v>9.5204</v>
      </c>
      <c r="S25" s="39">
        <f t="shared" si="9"/>
        <v>6.0376</v>
      </c>
      <c r="T25" s="39">
        <f t="shared" si="9"/>
        <v>12.075</v>
      </c>
      <c r="U25" s="39">
        <f t="shared" si="9"/>
        <v>12.925</v>
      </c>
      <c r="V25" s="39">
        <f t="shared" si="9"/>
        <v>12.075</v>
      </c>
      <c r="W25" s="39">
        <f t="shared" si="9"/>
        <v>4.2098</v>
      </c>
      <c r="X25" s="39">
        <f t="shared" si="9"/>
        <v>0</v>
      </c>
      <c r="Y25" s="39">
        <f t="shared" si="9"/>
        <v>0</v>
      </c>
      <c r="Z25" s="39">
        <f t="shared" si="9"/>
        <v>0</v>
      </c>
      <c r="AA25" s="39">
        <f t="shared" si="9"/>
        <v>4.1786</v>
      </c>
      <c r="AB25" s="39">
        <f t="shared" si="9"/>
        <v>5.866599999999999</v>
      </c>
      <c r="AC25" s="39">
        <f t="shared" si="9"/>
        <v>4.1786</v>
      </c>
    </row>
    <row r="26" spans="1:29" s="12" customFormat="1" ht="9" thickBot="1">
      <c r="A26" s="28"/>
      <c r="B26" s="16" t="s">
        <v>37</v>
      </c>
      <c r="C26" s="16"/>
      <c r="D26" s="40">
        <f aca="true" t="shared" si="10" ref="D26:AC26">(($C$9*D43)+($C$9*D44))/1000</f>
        <v>1.04465</v>
      </c>
      <c r="E26" s="40">
        <f t="shared" si="10"/>
        <v>1.4666499999999998</v>
      </c>
      <c r="F26" s="40">
        <f t="shared" si="10"/>
        <v>1.04465</v>
      </c>
      <c r="G26" s="40">
        <f t="shared" si="10"/>
        <v>0</v>
      </c>
      <c r="H26" s="40">
        <f t="shared" si="10"/>
        <v>0</v>
      </c>
      <c r="I26" s="40">
        <f t="shared" si="10"/>
        <v>1.5094</v>
      </c>
      <c r="J26" s="40">
        <f t="shared" si="10"/>
        <v>3.01875</v>
      </c>
      <c r="K26" s="40">
        <f t="shared" si="10"/>
        <v>3.23125</v>
      </c>
      <c r="L26" s="40">
        <f t="shared" si="10"/>
        <v>3.01875</v>
      </c>
      <c r="M26" s="40">
        <f t="shared" si="10"/>
        <v>1.05245</v>
      </c>
      <c r="N26" s="40">
        <f t="shared" si="10"/>
        <v>0</v>
      </c>
      <c r="O26" s="40">
        <f t="shared" si="10"/>
        <v>2.3255500000000002</v>
      </c>
      <c r="P26" s="40">
        <f t="shared" si="10"/>
        <v>2.3801</v>
      </c>
      <c r="Q26" s="40">
        <f t="shared" si="10"/>
        <v>2.3255500000000002</v>
      </c>
      <c r="R26" s="40">
        <f t="shared" si="10"/>
        <v>2.3801</v>
      </c>
      <c r="S26" s="40">
        <f t="shared" si="10"/>
        <v>1.5094</v>
      </c>
      <c r="T26" s="40">
        <f t="shared" si="10"/>
        <v>3.01875</v>
      </c>
      <c r="U26" s="40">
        <f t="shared" si="10"/>
        <v>3.23125</v>
      </c>
      <c r="V26" s="40">
        <f t="shared" si="10"/>
        <v>3.01875</v>
      </c>
      <c r="W26" s="40">
        <f t="shared" si="10"/>
        <v>1.05245</v>
      </c>
      <c r="X26" s="40">
        <f t="shared" si="10"/>
        <v>0</v>
      </c>
      <c r="Y26" s="40">
        <f t="shared" si="10"/>
        <v>0</v>
      </c>
      <c r="Z26" s="40">
        <f t="shared" si="10"/>
        <v>0</v>
      </c>
      <c r="AA26" s="40">
        <f t="shared" si="10"/>
        <v>1.04465</v>
      </c>
      <c r="AB26" s="40">
        <f t="shared" si="10"/>
        <v>1.4666499999999998</v>
      </c>
      <c r="AC26" s="40">
        <f t="shared" si="10"/>
        <v>1.04465</v>
      </c>
    </row>
    <row r="27" spans="1:29" s="45" customFormat="1" ht="9" thickBot="1">
      <c r="A27" s="42"/>
      <c r="B27" s="43" t="s">
        <v>27</v>
      </c>
      <c r="C27" s="43"/>
      <c r="D27" s="44">
        <f aca="true" t="shared" si="11" ref="D27:AC27">IF(0.25+(15/(($C$10*D45)^0.5))&gt;0.4,IF(0.25+(15/(($C$10*D45)^0.5))&gt;1,1,0.25+(15/(($C$10*D45)^0.5))),0.4)</f>
        <v>0.4</v>
      </c>
      <c r="E27" s="44">
        <f t="shared" si="11"/>
        <v>0.4</v>
      </c>
      <c r="F27" s="44">
        <f t="shared" si="11"/>
        <v>0.4</v>
      </c>
      <c r="G27" s="44">
        <f t="shared" si="11"/>
        <v>0.4580926246066986</v>
      </c>
      <c r="H27" s="44">
        <f t="shared" si="11"/>
        <v>0.4580926246066986</v>
      </c>
      <c r="I27" s="44">
        <f t="shared" si="11"/>
        <v>0.4</v>
      </c>
      <c r="J27" s="44">
        <f t="shared" si="11"/>
        <v>0.4</v>
      </c>
      <c r="K27" s="44">
        <f t="shared" si="11"/>
        <v>0.4</v>
      </c>
      <c r="L27" s="44">
        <f t="shared" si="11"/>
        <v>0.4</v>
      </c>
      <c r="M27" s="44">
        <f t="shared" si="11"/>
        <v>0.4</v>
      </c>
      <c r="N27" s="44">
        <f t="shared" si="11"/>
        <v>0.6825371724001101</v>
      </c>
      <c r="O27" s="44">
        <f t="shared" si="11"/>
        <v>0.4</v>
      </c>
      <c r="P27" s="44">
        <f t="shared" si="11"/>
        <v>0.4</v>
      </c>
      <c r="Q27" s="44">
        <f t="shared" si="11"/>
        <v>0.4</v>
      </c>
      <c r="R27" s="44">
        <f t="shared" si="11"/>
        <v>0.4</v>
      </c>
      <c r="S27" s="44">
        <f t="shared" si="11"/>
        <v>0.4</v>
      </c>
      <c r="T27" s="44">
        <f t="shared" si="11"/>
        <v>0.4</v>
      </c>
      <c r="U27" s="44">
        <f t="shared" si="11"/>
        <v>0.4</v>
      </c>
      <c r="V27" s="44">
        <f t="shared" si="11"/>
        <v>0.4</v>
      </c>
      <c r="W27" s="44">
        <f t="shared" si="11"/>
        <v>0.4</v>
      </c>
      <c r="X27" s="44">
        <f t="shared" si="11"/>
        <v>0.6825371724001101</v>
      </c>
      <c r="Y27" s="44">
        <f t="shared" si="11"/>
        <v>0.4580926246066986</v>
      </c>
      <c r="Z27" s="44">
        <f t="shared" si="11"/>
        <v>0.4580926246066986</v>
      </c>
      <c r="AA27" s="44">
        <f t="shared" si="11"/>
        <v>0.4</v>
      </c>
      <c r="AB27" s="44">
        <f t="shared" si="11"/>
        <v>0.4</v>
      </c>
      <c r="AC27" s="44">
        <f t="shared" si="11"/>
        <v>0.4</v>
      </c>
    </row>
    <row r="28" spans="1:29" s="12" customFormat="1" ht="8.25">
      <c r="A28" s="28"/>
      <c r="B28" s="35" t="s">
        <v>43</v>
      </c>
      <c r="C28" s="36"/>
      <c r="D28" s="46">
        <v>13.3333333333333</v>
      </c>
      <c r="E28" s="46">
        <v>13.3333333333333</v>
      </c>
      <c r="F28" s="46">
        <v>13.3333333333333</v>
      </c>
      <c r="G28" s="46">
        <v>13.3333333333333</v>
      </c>
      <c r="H28" s="46">
        <v>13.3333333333333</v>
      </c>
      <c r="I28" s="46">
        <v>13.3333333333333</v>
      </c>
      <c r="J28" s="46">
        <v>13.3333333333333</v>
      </c>
      <c r="K28" s="46">
        <v>13.3333333333333</v>
      </c>
      <c r="L28" s="46">
        <v>13.3333333333333</v>
      </c>
      <c r="M28" s="46">
        <v>13.3333333333333</v>
      </c>
      <c r="N28" s="46"/>
      <c r="O28" s="46">
        <v>13.3333333333333</v>
      </c>
      <c r="P28" s="46">
        <v>13.3333333333333</v>
      </c>
      <c r="Q28" s="46">
        <v>13.3333333333333</v>
      </c>
      <c r="R28" s="46">
        <v>13.3333333333333</v>
      </c>
      <c r="S28" s="46">
        <v>13.3333333333333</v>
      </c>
      <c r="T28" s="46">
        <v>13.3333333333333</v>
      </c>
      <c r="U28" s="46">
        <v>13.3333333333333</v>
      </c>
      <c r="V28" s="46">
        <v>13.3333333333333</v>
      </c>
      <c r="W28" s="46">
        <v>13.3333333333333</v>
      </c>
      <c r="X28" s="46"/>
      <c r="Y28" s="46">
        <v>13.3333333333333</v>
      </c>
      <c r="Z28" s="46">
        <v>13.3333333333333</v>
      </c>
      <c r="AA28" s="46">
        <v>13.3333333333333</v>
      </c>
      <c r="AB28" s="46">
        <v>13.3333333333333</v>
      </c>
      <c r="AC28" s="46">
        <v>13.3333333333333</v>
      </c>
    </row>
    <row r="29" spans="1:29" s="12" customFormat="1" ht="8.25">
      <c r="A29" s="28"/>
      <c r="B29" s="41" t="s">
        <v>2</v>
      </c>
      <c r="C29" s="38"/>
      <c r="D29" s="47">
        <v>1</v>
      </c>
      <c r="E29" s="47">
        <v>1</v>
      </c>
      <c r="F29" s="47">
        <v>1</v>
      </c>
      <c r="G29" s="47">
        <v>1</v>
      </c>
      <c r="H29" s="47">
        <v>1</v>
      </c>
      <c r="I29" s="47">
        <v>1</v>
      </c>
      <c r="J29" s="47">
        <v>1</v>
      </c>
      <c r="K29" s="47">
        <v>1</v>
      </c>
      <c r="L29" s="47">
        <v>1</v>
      </c>
      <c r="M29" s="47">
        <v>1</v>
      </c>
      <c r="N29" s="47">
        <v>1</v>
      </c>
      <c r="O29" s="47">
        <v>1</v>
      </c>
      <c r="P29" s="47">
        <v>1</v>
      </c>
      <c r="Q29" s="47">
        <v>1</v>
      </c>
      <c r="R29" s="47">
        <v>1</v>
      </c>
      <c r="S29" s="47">
        <v>1</v>
      </c>
      <c r="T29" s="47">
        <v>1</v>
      </c>
      <c r="U29" s="47">
        <v>1</v>
      </c>
      <c r="V29" s="47">
        <v>1</v>
      </c>
      <c r="W29" s="47">
        <v>1</v>
      </c>
      <c r="X29" s="47">
        <v>1</v>
      </c>
      <c r="Y29" s="47">
        <v>1</v>
      </c>
      <c r="Z29" s="47">
        <v>1</v>
      </c>
      <c r="AA29" s="47">
        <v>1</v>
      </c>
      <c r="AB29" s="47">
        <v>1</v>
      </c>
      <c r="AC29" s="47">
        <v>1</v>
      </c>
    </row>
    <row r="30" spans="1:29" s="12" customFormat="1" ht="8.25">
      <c r="A30" s="28"/>
      <c r="B30" s="41" t="s">
        <v>44</v>
      </c>
      <c r="C30" s="38"/>
      <c r="D30" s="39">
        <f aca="true" t="shared" si="12" ref="D30:AC30">D29*D28</f>
        <v>13.3333333333333</v>
      </c>
      <c r="E30" s="39">
        <f t="shared" si="12"/>
        <v>13.3333333333333</v>
      </c>
      <c r="F30" s="39">
        <f t="shared" si="12"/>
        <v>13.3333333333333</v>
      </c>
      <c r="G30" s="39">
        <f t="shared" si="12"/>
        <v>13.3333333333333</v>
      </c>
      <c r="H30" s="39">
        <f t="shared" si="12"/>
        <v>13.3333333333333</v>
      </c>
      <c r="I30" s="39">
        <f t="shared" si="12"/>
        <v>13.3333333333333</v>
      </c>
      <c r="J30" s="39">
        <f t="shared" si="12"/>
        <v>13.3333333333333</v>
      </c>
      <c r="K30" s="39">
        <f t="shared" si="12"/>
        <v>13.3333333333333</v>
      </c>
      <c r="L30" s="39">
        <f t="shared" si="12"/>
        <v>13.3333333333333</v>
      </c>
      <c r="M30" s="39">
        <f t="shared" si="12"/>
        <v>13.3333333333333</v>
      </c>
      <c r="N30" s="39">
        <f t="shared" si="12"/>
        <v>0</v>
      </c>
      <c r="O30" s="39">
        <f t="shared" si="12"/>
        <v>13.3333333333333</v>
      </c>
      <c r="P30" s="39">
        <f t="shared" si="12"/>
        <v>13.3333333333333</v>
      </c>
      <c r="Q30" s="39">
        <f t="shared" si="12"/>
        <v>13.3333333333333</v>
      </c>
      <c r="R30" s="39">
        <f t="shared" si="12"/>
        <v>13.3333333333333</v>
      </c>
      <c r="S30" s="39">
        <f t="shared" si="12"/>
        <v>13.3333333333333</v>
      </c>
      <c r="T30" s="39">
        <f t="shared" si="12"/>
        <v>13.3333333333333</v>
      </c>
      <c r="U30" s="39">
        <f t="shared" si="12"/>
        <v>13.3333333333333</v>
      </c>
      <c r="V30" s="39">
        <f t="shared" si="12"/>
        <v>13.3333333333333</v>
      </c>
      <c r="W30" s="39">
        <f t="shared" si="12"/>
        <v>13.3333333333333</v>
      </c>
      <c r="X30" s="39">
        <f t="shared" si="12"/>
        <v>0</v>
      </c>
      <c r="Y30" s="39">
        <f t="shared" si="12"/>
        <v>13.3333333333333</v>
      </c>
      <c r="Z30" s="39">
        <f t="shared" si="12"/>
        <v>13.3333333333333</v>
      </c>
      <c r="AA30" s="39">
        <f t="shared" si="12"/>
        <v>13.3333333333333</v>
      </c>
      <c r="AB30" s="39">
        <f t="shared" si="12"/>
        <v>13.3333333333333</v>
      </c>
      <c r="AC30" s="39">
        <f t="shared" si="12"/>
        <v>13.3333333333333</v>
      </c>
    </row>
    <row r="31" spans="1:29" s="14" customFormat="1" ht="9" thickBot="1">
      <c r="A31" s="48"/>
      <c r="B31" s="49" t="s">
        <v>45</v>
      </c>
      <c r="C31" s="49"/>
      <c r="D31" s="40">
        <f aca="true" t="shared" si="13" ref="D31:AC31">D15*D28</f>
        <v>866.6666666666645</v>
      </c>
      <c r="E31" s="40">
        <f t="shared" si="13"/>
        <v>866.6666666666645</v>
      </c>
      <c r="F31" s="40">
        <f t="shared" si="13"/>
        <v>866.6666666666645</v>
      </c>
      <c r="G31" s="40">
        <f t="shared" si="13"/>
        <v>599.9999999999985</v>
      </c>
      <c r="H31" s="40">
        <f t="shared" si="13"/>
        <v>599.9999999999985</v>
      </c>
      <c r="I31" s="40">
        <f t="shared" si="13"/>
        <v>866.6666666666645</v>
      </c>
      <c r="J31" s="40">
        <f t="shared" si="13"/>
        <v>1279.9999999999968</v>
      </c>
      <c r="K31" s="40">
        <f t="shared" si="13"/>
        <v>1279.9999999999968</v>
      </c>
      <c r="L31" s="40">
        <f t="shared" si="13"/>
        <v>1279.9999999999968</v>
      </c>
      <c r="M31" s="40">
        <f t="shared" si="13"/>
        <v>866.6666666666645</v>
      </c>
      <c r="N31" s="40">
        <f t="shared" si="13"/>
        <v>0</v>
      </c>
      <c r="O31" s="40">
        <f t="shared" si="13"/>
        <v>1279.9999999999968</v>
      </c>
      <c r="P31" s="40">
        <f t="shared" si="13"/>
        <v>1413.3333333333298</v>
      </c>
      <c r="Q31" s="40">
        <f t="shared" si="13"/>
        <v>1279.9999999999968</v>
      </c>
      <c r="R31" s="40">
        <f t="shared" si="13"/>
        <v>1413.3333333333298</v>
      </c>
      <c r="S31" s="40">
        <f t="shared" si="13"/>
        <v>866.6666666666645</v>
      </c>
      <c r="T31" s="40">
        <f t="shared" si="13"/>
        <v>1279.9999999999968</v>
      </c>
      <c r="U31" s="40">
        <f t="shared" si="13"/>
        <v>1279.9999999999968</v>
      </c>
      <c r="V31" s="40">
        <f t="shared" si="13"/>
        <v>1279.9999999999968</v>
      </c>
      <c r="W31" s="40">
        <f t="shared" si="13"/>
        <v>866.6666666666645</v>
      </c>
      <c r="X31" s="40">
        <f t="shared" si="13"/>
        <v>0</v>
      </c>
      <c r="Y31" s="40">
        <f t="shared" si="13"/>
        <v>599.9999999999985</v>
      </c>
      <c r="Z31" s="40">
        <f t="shared" si="13"/>
        <v>599.9999999999985</v>
      </c>
      <c r="AA31" s="40">
        <f t="shared" si="13"/>
        <v>866.6666666666645</v>
      </c>
      <c r="AB31" s="40">
        <f t="shared" si="13"/>
        <v>866.6666666666645</v>
      </c>
      <c r="AC31" s="40">
        <f t="shared" si="13"/>
        <v>866.6666666666645</v>
      </c>
    </row>
    <row r="32" spans="1:29" s="14" customFormat="1" ht="8.25">
      <c r="A32" s="48"/>
      <c r="B32" s="50" t="s">
        <v>11</v>
      </c>
      <c r="C32" s="87">
        <v>2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52"/>
      <c r="O32" s="53"/>
      <c r="P32" s="53"/>
      <c r="Q32" s="53"/>
      <c r="R32" s="53"/>
      <c r="S32" s="46"/>
      <c r="T32" s="46"/>
      <c r="U32" s="46"/>
      <c r="V32" s="46"/>
      <c r="W32" s="46"/>
      <c r="X32" s="52"/>
      <c r="Y32" s="46"/>
      <c r="Z32" s="46"/>
      <c r="AA32" s="46"/>
      <c r="AB32" s="46"/>
      <c r="AC32" s="46"/>
    </row>
    <row r="33" spans="1:29" s="14" customFormat="1" ht="8.25">
      <c r="A33" s="48"/>
      <c r="B33" s="54" t="s">
        <v>7</v>
      </c>
      <c r="C33" s="55">
        <v>3</v>
      </c>
      <c r="D33" s="47">
        <v>269.39</v>
      </c>
      <c r="E33" s="47">
        <v>293.33</v>
      </c>
      <c r="F33" s="47">
        <v>269.39</v>
      </c>
      <c r="G33" s="47">
        <v>129.9</v>
      </c>
      <c r="H33" s="47">
        <v>129.9</v>
      </c>
      <c r="I33" s="47">
        <v>301.88</v>
      </c>
      <c r="J33" s="47">
        <v>603.75</v>
      </c>
      <c r="K33" s="47">
        <v>646.25</v>
      </c>
      <c r="L33" s="47">
        <v>603.75</v>
      </c>
      <c r="M33" s="47">
        <v>325.45</v>
      </c>
      <c r="N33" s="56">
        <v>50.11</v>
      </c>
      <c r="O33" s="47">
        <v>465.11</v>
      </c>
      <c r="P33" s="47">
        <v>540.18</v>
      </c>
      <c r="Q33" s="47">
        <v>465.11</v>
      </c>
      <c r="R33" s="47">
        <v>540.18</v>
      </c>
      <c r="S33" s="47">
        <v>301.88</v>
      </c>
      <c r="T33" s="47">
        <v>603.75</v>
      </c>
      <c r="U33" s="47">
        <v>646.25</v>
      </c>
      <c r="V33" s="47">
        <v>603.75</v>
      </c>
      <c r="W33" s="47">
        <v>325.45</v>
      </c>
      <c r="X33" s="56">
        <v>50.11</v>
      </c>
      <c r="Y33" s="47">
        <v>129.9</v>
      </c>
      <c r="Z33" s="47">
        <v>129.9</v>
      </c>
      <c r="AA33" s="47">
        <v>269.39</v>
      </c>
      <c r="AB33" s="47">
        <v>293.33</v>
      </c>
      <c r="AC33" s="47">
        <v>269.39</v>
      </c>
    </row>
    <row r="34" spans="1:29" s="14" customFormat="1" ht="8.25">
      <c r="A34" s="48"/>
      <c r="B34" s="54" t="s">
        <v>8</v>
      </c>
      <c r="C34" s="55">
        <v>4</v>
      </c>
      <c r="D34" s="47">
        <v>269.39</v>
      </c>
      <c r="E34" s="47">
        <v>293.33</v>
      </c>
      <c r="F34" s="47">
        <v>269.39</v>
      </c>
      <c r="G34" s="47">
        <v>129.9</v>
      </c>
      <c r="H34" s="47">
        <v>129.9</v>
      </c>
      <c r="I34" s="47">
        <v>301.88</v>
      </c>
      <c r="J34" s="47">
        <v>603.75</v>
      </c>
      <c r="K34" s="47">
        <v>646.25</v>
      </c>
      <c r="L34" s="47">
        <v>603.75</v>
      </c>
      <c r="M34" s="47">
        <v>325.45</v>
      </c>
      <c r="N34" s="56">
        <v>50.11</v>
      </c>
      <c r="O34" s="47">
        <v>465.11</v>
      </c>
      <c r="P34" s="47">
        <v>540.18</v>
      </c>
      <c r="Q34" s="47">
        <v>465.11</v>
      </c>
      <c r="R34" s="47">
        <v>540.18</v>
      </c>
      <c r="S34" s="47">
        <v>301.88</v>
      </c>
      <c r="T34" s="47">
        <v>603.75</v>
      </c>
      <c r="U34" s="47">
        <v>646.25</v>
      </c>
      <c r="V34" s="47">
        <v>603.75</v>
      </c>
      <c r="W34" s="47">
        <v>325.45</v>
      </c>
      <c r="X34" s="56">
        <v>50.11</v>
      </c>
      <c r="Y34" s="47">
        <v>129.9</v>
      </c>
      <c r="Z34" s="47">
        <v>129.9</v>
      </c>
      <c r="AA34" s="47">
        <v>269.39</v>
      </c>
      <c r="AB34" s="47">
        <v>293.33</v>
      </c>
      <c r="AC34" s="47">
        <v>269.39</v>
      </c>
    </row>
    <row r="35" spans="1:29" s="14" customFormat="1" ht="8.25">
      <c r="A35" s="48"/>
      <c r="B35" s="54"/>
      <c r="C35" s="55">
        <v>5</v>
      </c>
      <c r="D35" s="47">
        <v>269.39</v>
      </c>
      <c r="E35" s="47">
        <v>293.33</v>
      </c>
      <c r="F35" s="47">
        <v>269.39</v>
      </c>
      <c r="G35" s="47">
        <v>129.9</v>
      </c>
      <c r="H35" s="47">
        <v>129.9</v>
      </c>
      <c r="I35" s="47">
        <v>301.88</v>
      </c>
      <c r="J35" s="47">
        <v>603.75</v>
      </c>
      <c r="K35" s="47">
        <v>646.25</v>
      </c>
      <c r="L35" s="47">
        <v>603.75</v>
      </c>
      <c r="M35" s="47">
        <v>325.45</v>
      </c>
      <c r="N35" s="56">
        <v>50.11</v>
      </c>
      <c r="O35" s="47">
        <v>465.11</v>
      </c>
      <c r="P35" s="47">
        <v>540.18</v>
      </c>
      <c r="Q35" s="47">
        <v>465.11</v>
      </c>
      <c r="R35" s="47">
        <v>540.18</v>
      </c>
      <c r="S35" s="47">
        <v>301.88</v>
      </c>
      <c r="T35" s="47">
        <v>603.75</v>
      </c>
      <c r="U35" s="47">
        <v>646.25</v>
      </c>
      <c r="V35" s="47">
        <v>603.75</v>
      </c>
      <c r="W35" s="47">
        <v>325.45</v>
      </c>
      <c r="X35" s="56">
        <v>50.11</v>
      </c>
      <c r="Y35" s="47">
        <v>129.9</v>
      </c>
      <c r="Z35" s="47">
        <v>129.9</v>
      </c>
      <c r="AA35" s="47">
        <v>269.39</v>
      </c>
      <c r="AB35" s="47">
        <v>293.33</v>
      </c>
      <c r="AC35" s="47">
        <v>269.39</v>
      </c>
    </row>
    <row r="36" spans="1:29" s="14" customFormat="1" ht="8.25">
      <c r="A36" s="48"/>
      <c r="B36" s="54"/>
      <c r="C36" s="55">
        <v>6</v>
      </c>
      <c r="D36" s="47">
        <v>269.39</v>
      </c>
      <c r="E36" s="47">
        <v>293.33</v>
      </c>
      <c r="F36" s="47">
        <v>269.39</v>
      </c>
      <c r="G36" s="47">
        <v>129.9</v>
      </c>
      <c r="H36" s="47">
        <v>129.9</v>
      </c>
      <c r="I36" s="47">
        <v>301.88</v>
      </c>
      <c r="J36" s="47">
        <v>603.75</v>
      </c>
      <c r="K36" s="47">
        <v>646.25</v>
      </c>
      <c r="L36" s="47">
        <v>603.75</v>
      </c>
      <c r="M36" s="47">
        <v>325.45</v>
      </c>
      <c r="N36" s="56">
        <v>50.11</v>
      </c>
      <c r="O36" s="47">
        <v>465.11</v>
      </c>
      <c r="P36" s="47">
        <v>556.22</v>
      </c>
      <c r="Q36" s="47">
        <v>465.11</v>
      </c>
      <c r="R36" s="47">
        <v>556.22</v>
      </c>
      <c r="S36" s="47">
        <v>301.88</v>
      </c>
      <c r="T36" s="47">
        <v>603.75</v>
      </c>
      <c r="U36" s="47">
        <v>646.25</v>
      </c>
      <c r="V36" s="47">
        <v>603.75</v>
      </c>
      <c r="W36" s="47">
        <v>325.45</v>
      </c>
      <c r="X36" s="56">
        <v>50.11</v>
      </c>
      <c r="Y36" s="47">
        <v>129.9</v>
      </c>
      <c r="Z36" s="47">
        <v>129.9</v>
      </c>
      <c r="AA36" s="47">
        <v>269.39</v>
      </c>
      <c r="AB36" s="47">
        <v>293.33</v>
      </c>
      <c r="AC36" s="47">
        <v>269.39</v>
      </c>
    </row>
    <row r="37" spans="1:29" s="14" customFormat="1" ht="8.25">
      <c r="A37" s="48"/>
      <c r="B37" s="54"/>
      <c r="C37" s="55">
        <v>7</v>
      </c>
      <c r="D37" s="47">
        <v>269.39</v>
      </c>
      <c r="E37" s="47">
        <v>293.33</v>
      </c>
      <c r="F37" s="47">
        <v>269.39</v>
      </c>
      <c r="G37" s="47">
        <v>129.9</v>
      </c>
      <c r="H37" s="47">
        <v>129.9</v>
      </c>
      <c r="I37" s="47">
        <v>301.88</v>
      </c>
      <c r="J37" s="47">
        <v>603.75</v>
      </c>
      <c r="K37" s="47">
        <v>646.25</v>
      </c>
      <c r="L37" s="47">
        <v>603.75</v>
      </c>
      <c r="M37" s="47">
        <v>325.45</v>
      </c>
      <c r="N37" s="56">
        <v>50.11</v>
      </c>
      <c r="O37" s="47">
        <v>465.11</v>
      </c>
      <c r="P37" s="47">
        <v>556.22</v>
      </c>
      <c r="Q37" s="47">
        <v>465.11</v>
      </c>
      <c r="R37" s="47">
        <v>556.22</v>
      </c>
      <c r="S37" s="47">
        <v>301.88</v>
      </c>
      <c r="T37" s="47">
        <v>603.75</v>
      </c>
      <c r="U37" s="47">
        <v>646.25</v>
      </c>
      <c r="V37" s="47">
        <v>603.75</v>
      </c>
      <c r="W37" s="47">
        <v>325.45</v>
      </c>
      <c r="X37" s="56">
        <v>50.11</v>
      </c>
      <c r="Y37" s="47">
        <v>129.9</v>
      </c>
      <c r="Z37" s="47">
        <v>129.9</v>
      </c>
      <c r="AA37" s="47">
        <v>269.39</v>
      </c>
      <c r="AB37" s="47">
        <v>293.33</v>
      </c>
      <c r="AC37" s="47">
        <v>269.39</v>
      </c>
    </row>
    <row r="38" spans="1:29" s="14" customFormat="1" ht="8.25">
      <c r="A38" s="48"/>
      <c r="B38" s="54"/>
      <c r="C38" s="55">
        <v>8</v>
      </c>
      <c r="D38" s="47">
        <v>269.39</v>
      </c>
      <c r="E38" s="47">
        <v>293.33</v>
      </c>
      <c r="F38" s="47">
        <v>269.39</v>
      </c>
      <c r="G38" s="47">
        <v>129.9</v>
      </c>
      <c r="H38" s="47">
        <v>129.9</v>
      </c>
      <c r="I38" s="47">
        <v>301.88</v>
      </c>
      <c r="J38" s="47">
        <v>603.75</v>
      </c>
      <c r="K38" s="47">
        <v>646.25</v>
      </c>
      <c r="L38" s="47">
        <v>603.75</v>
      </c>
      <c r="M38" s="47">
        <v>325.45</v>
      </c>
      <c r="N38" s="56">
        <v>50.11</v>
      </c>
      <c r="O38" s="47">
        <v>465.11</v>
      </c>
      <c r="P38" s="47">
        <v>556.22</v>
      </c>
      <c r="Q38" s="47">
        <v>465.11</v>
      </c>
      <c r="R38" s="47">
        <v>556.22</v>
      </c>
      <c r="S38" s="47">
        <v>301.88</v>
      </c>
      <c r="T38" s="47">
        <v>603.75</v>
      </c>
      <c r="U38" s="47">
        <v>646.25</v>
      </c>
      <c r="V38" s="47">
        <v>603.75</v>
      </c>
      <c r="W38" s="47">
        <v>325.45</v>
      </c>
      <c r="X38" s="56">
        <v>50.11</v>
      </c>
      <c r="Y38" s="47">
        <v>129.9</v>
      </c>
      <c r="Z38" s="47">
        <v>129.9</v>
      </c>
      <c r="AA38" s="47">
        <v>269.39</v>
      </c>
      <c r="AB38" s="47">
        <v>293.33</v>
      </c>
      <c r="AC38" s="47">
        <v>269.39</v>
      </c>
    </row>
    <row r="39" spans="1:29" s="14" customFormat="1" ht="8.25">
      <c r="A39" s="48"/>
      <c r="B39" s="54"/>
      <c r="C39" s="55">
        <v>9</v>
      </c>
      <c r="D39" s="47">
        <v>269.39</v>
      </c>
      <c r="E39" s="47">
        <v>293.33</v>
      </c>
      <c r="F39" s="47">
        <v>269.39</v>
      </c>
      <c r="G39" s="47">
        <v>129.9</v>
      </c>
      <c r="H39" s="47">
        <v>129.9</v>
      </c>
      <c r="I39" s="47">
        <v>301.88</v>
      </c>
      <c r="J39" s="47">
        <v>603.75</v>
      </c>
      <c r="K39" s="47">
        <v>646.25</v>
      </c>
      <c r="L39" s="47">
        <v>603.75</v>
      </c>
      <c r="M39" s="47">
        <v>301.88</v>
      </c>
      <c r="N39" s="56">
        <v>0</v>
      </c>
      <c r="O39" s="47">
        <v>465.11</v>
      </c>
      <c r="P39" s="47">
        <v>476.02</v>
      </c>
      <c r="Q39" s="47">
        <v>465.11</v>
      </c>
      <c r="R39" s="47">
        <v>476.02</v>
      </c>
      <c r="S39" s="47">
        <v>301.88</v>
      </c>
      <c r="T39" s="47">
        <v>603.75</v>
      </c>
      <c r="U39" s="47">
        <v>646.25</v>
      </c>
      <c r="V39" s="47">
        <v>603.75</v>
      </c>
      <c r="W39" s="47">
        <v>301.88</v>
      </c>
      <c r="X39" s="56">
        <v>0</v>
      </c>
      <c r="Y39" s="47">
        <v>129.9</v>
      </c>
      <c r="Z39" s="47">
        <v>129.9</v>
      </c>
      <c r="AA39" s="47">
        <v>269.39</v>
      </c>
      <c r="AB39" s="47">
        <v>293.33</v>
      </c>
      <c r="AC39" s="47">
        <v>269.39</v>
      </c>
    </row>
    <row r="40" spans="1:29" s="14" customFormat="1" ht="8.25">
      <c r="A40" s="48"/>
      <c r="B40" s="54"/>
      <c r="C40" s="55">
        <v>10</v>
      </c>
      <c r="D40" s="47">
        <v>269.39</v>
      </c>
      <c r="E40" s="47">
        <v>293.33</v>
      </c>
      <c r="F40" s="47">
        <v>269.39</v>
      </c>
      <c r="G40" s="47">
        <v>129.9</v>
      </c>
      <c r="H40" s="47">
        <v>129.9</v>
      </c>
      <c r="I40" s="47">
        <v>301.88</v>
      </c>
      <c r="J40" s="47">
        <v>603.75</v>
      </c>
      <c r="K40" s="47">
        <v>646.25</v>
      </c>
      <c r="L40" s="47">
        <v>603.75</v>
      </c>
      <c r="M40" s="47">
        <v>301.88</v>
      </c>
      <c r="N40" s="56">
        <v>0</v>
      </c>
      <c r="O40" s="47">
        <v>465.11</v>
      </c>
      <c r="P40" s="47">
        <v>476.02</v>
      </c>
      <c r="Q40" s="47">
        <v>465.11</v>
      </c>
      <c r="R40" s="47">
        <v>476.02</v>
      </c>
      <c r="S40" s="47">
        <v>301.88</v>
      </c>
      <c r="T40" s="47">
        <v>603.75</v>
      </c>
      <c r="U40" s="47">
        <v>646.25</v>
      </c>
      <c r="V40" s="47">
        <v>603.75</v>
      </c>
      <c r="W40" s="47">
        <v>301.88</v>
      </c>
      <c r="X40" s="56">
        <v>0</v>
      </c>
      <c r="Y40" s="47">
        <v>129.9</v>
      </c>
      <c r="Z40" s="47">
        <v>129.9</v>
      </c>
      <c r="AA40" s="47">
        <v>269.39</v>
      </c>
      <c r="AB40" s="47">
        <v>293.33</v>
      </c>
      <c r="AC40" s="47">
        <v>269.39</v>
      </c>
    </row>
    <row r="41" spans="1:29" s="14" customFormat="1" ht="8.25">
      <c r="A41" s="48"/>
      <c r="B41" s="54"/>
      <c r="C41" s="55">
        <v>11</v>
      </c>
      <c r="D41" s="47">
        <v>269.39</v>
      </c>
      <c r="E41" s="47">
        <v>293.33</v>
      </c>
      <c r="F41" s="47">
        <v>269.39</v>
      </c>
      <c r="G41" s="47">
        <v>129.9</v>
      </c>
      <c r="H41" s="47">
        <v>129.9</v>
      </c>
      <c r="I41" s="47">
        <v>301.88</v>
      </c>
      <c r="J41" s="47">
        <v>603.75</v>
      </c>
      <c r="K41" s="47">
        <v>646.25</v>
      </c>
      <c r="L41" s="47">
        <v>603.75</v>
      </c>
      <c r="M41" s="47">
        <v>301.88</v>
      </c>
      <c r="N41" s="56">
        <v>0</v>
      </c>
      <c r="O41" s="47">
        <v>465.11</v>
      </c>
      <c r="P41" s="47">
        <v>476.02</v>
      </c>
      <c r="Q41" s="47">
        <v>465.11</v>
      </c>
      <c r="R41" s="47">
        <v>476.02</v>
      </c>
      <c r="S41" s="47">
        <v>301.88</v>
      </c>
      <c r="T41" s="47">
        <v>603.75</v>
      </c>
      <c r="U41" s="47">
        <v>646.25</v>
      </c>
      <c r="V41" s="47">
        <v>603.75</v>
      </c>
      <c r="W41" s="47">
        <v>301.88</v>
      </c>
      <c r="X41" s="56">
        <v>0</v>
      </c>
      <c r="Y41" s="47">
        <v>129.9</v>
      </c>
      <c r="Z41" s="47">
        <v>129.9</v>
      </c>
      <c r="AA41" s="47">
        <v>269.39</v>
      </c>
      <c r="AB41" s="47">
        <v>293.33</v>
      </c>
      <c r="AC41" s="47">
        <v>269.39</v>
      </c>
    </row>
    <row r="42" spans="1:29" s="14" customFormat="1" ht="8.25">
      <c r="A42" s="48"/>
      <c r="B42" s="54"/>
      <c r="C42" s="55">
        <v>12</v>
      </c>
      <c r="D42" s="47">
        <v>269.39</v>
      </c>
      <c r="E42" s="47">
        <v>293.33</v>
      </c>
      <c r="F42" s="47">
        <v>269.39</v>
      </c>
      <c r="G42" s="47">
        <v>129.9</v>
      </c>
      <c r="H42" s="47">
        <v>129.9</v>
      </c>
      <c r="I42" s="47">
        <v>301.88</v>
      </c>
      <c r="J42" s="47">
        <v>603.75</v>
      </c>
      <c r="K42" s="47">
        <v>646.25</v>
      </c>
      <c r="L42" s="47">
        <v>603.75</v>
      </c>
      <c r="M42" s="47">
        <v>301.88</v>
      </c>
      <c r="N42" s="56">
        <v>0</v>
      </c>
      <c r="O42" s="47">
        <v>465.11</v>
      </c>
      <c r="P42" s="47">
        <v>476.02</v>
      </c>
      <c r="Q42" s="47">
        <v>465.11</v>
      </c>
      <c r="R42" s="47">
        <v>476.02</v>
      </c>
      <c r="S42" s="47">
        <v>301.88</v>
      </c>
      <c r="T42" s="47">
        <v>603.75</v>
      </c>
      <c r="U42" s="47">
        <v>646.25</v>
      </c>
      <c r="V42" s="47">
        <v>603.75</v>
      </c>
      <c r="W42" s="47">
        <v>301.88</v>
      </c>
      <c r="X42" s="56">
        <v>0</v>
      </c>
      <c r="Y42" s="47">
        <v>129.9</v>
      </c>
      <c r="Z42" s="47">
        <v>129.9</v>
      </c>
      <c r="AA42" s="47">
        <v>269.39</v>
      </c>
      <c r="AB42" s="47">
        <v>293.33</v>
      </c>
      <c r="AC42" s="47">
        <v>269.39</v>
      </c>
    </row>
    <row r="43" spans="1:29" s="14" customFormat="1" ht="8.25">
      <c r="A43" s="48"/>
      <c r="B43" s="54"/>
      <c r="C43" s="57" t="s">
        <v>9</v>
      </c>
      <c r="D43" s="47">
        <v>208.93</v>
      </c>
      <c r="E43" s="47">
        <v>293.33</v>
      </c>
      <c r="F43" s="47">
        <v>208.93</v>
      </c>
      <c r="G43" s="47">
        <v>0</v>
      </c>
      <c r="H43" s="47">
        <v>0</v>
      </c>
      <c r="I43" s="47">
        <v>301.88</v>
      </c>
      <c r="J43" s="47">
        <v>603.75</v>
      </c>
      <c r="K43" s="47">
        <v>646.25</v>
      </c>
      <c r="L43" s="47">
        <v>603.75</v>
      </c>
      <c r="M43" s="47">
        <v>210.49</v>
      </c>
      <c r="N43" s="56">
        <v>0</v>
      </c>
      <c r="O43" s="47">
        <v>465.11</v>
      </c>
      <c r="P43" s="47">
        <v>476.02</v>
      </c>
      <c r="Q43" s="47">
        <v>465.11</v>
      </c>
      <c r="R43" s="47">
        <v>476.02</v>
      </c>
      <c r="S43" s="47">
        <v>301.88</v>
      </c>
      <c r="T43" s="47">
        <v>603.75</v>
      </c>
      <c r="U43" s="47">
        <v>646.25</v>
      </c>
      <c r="V43" s="47">
        <v>603.75</v>
      </c>
      <c r="W43" s="47">
        <v>210.49</v>
      </c>
      <c r="X43" s="56">
        <v>0</v>
      </c>
      <c r="Y43" s="47">
        <v>0</v>
      </c>
      <c r="Z43" s="47">
        <v>0</v>
      </c>
      <c r="AA43" s="47">
        <v>208.93</v>
      </c>
      <c r="AB43" s="47">
        <v>293.33</v>
      </c>
      <c r="AC43" s="47">
        <v>208.93</v>
      </c>
    </row>
    <row r="44" spans="1:29" s="12" customFormat="1" ht="9" thickBot="1">
      <c r="A44" s="28"/>
      <c r="B44" s="58"/>
      <c r="C44" s="59" t="s">
        <v>10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1">
        <v>0</v>
      </c>
      <c r="O44" s="60">
        <v>0</v>
      </c>
      <c r="P44" s="60">
        <v>0</v>
      </c>
      <c r="Q44" s="62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</row>
    <row r="45" spans="1:29" s="12" customFormat="1" ht="9" thickBot="1">
      <c r="A45" s="28"/>
      <c r="B45" s="63" t="s">
        <v>16</v>
      </c>
      <c r="C45" s="63"/>
      <c r="D45" s="64">
        <f aca="true" t="shared" si="14" ref="D45:AC45">SUM(D32:D44)</f>
        <v>2902.829999999999</v>
      </c>
      <c r="E45" s="64">
        <f t="shared" si="14"/>
        <v>3226.6299999999997</v>
      </c>
      <c r="F45" s="64">
        <f t="shared" si="14"/>
        <v>2902.829999999999</v>
      </c>
      <c r="G45" s="64">
        <f t="shared" si="14"/>
        <v>1299.0000000000002</v>
      </c>
      <c r="H45" s="64">
        <f t="shared" si="14"/>
        <v>1299.0000000000002</v>
      </c>
      <c r="I45" s="64">
        <f t="shared" si="14"/>
        <v>3320.6800000000007</v>
      </c>
      <c r="J45" s="64">
        <f t="shared" si="14"/>
        <v>6641.25</v>
      </c>
      <c r="K45" s="64">
        <f t="shared" si="14"/>
        <v>7108.75</v>
      </c>
      <c r="L45" s="64">
        <f t="shared" si="14"/>
        <v>6641.25</v>
      </c>
      <c r="M45" s="64">
        <f t="shared" si="14"/>
        <v>3370.71</v>
      </c>
      <c r="N45" s="64">
        <f t="shared" si="14"/>
        <v>300.66</v>
      </c>
      <c r="O45" s="64">
        <f t="shared" si="14"/>
        <v>5116.21</v>
      </c>
      <c r="P45" s="64">
        <f t="shared" si="14"/>
        <v>5669.300000000001</v>
      </c>
      <c r="Q45" s="64">
        <f t="shared" si="14"/>
        <v>5116.21</v>
      </c>
      <c r="R45" s="64">
        <f t="shared" si="14"/>
        <v>5669.300000000001</v>
      </c>
      <c r="S45" s="64">
        <f t="shared" si="14"/>
        <v>3320.6800000000007</v>
      </c>
      <c r="T45" s="64">
        <f t="shared" si="14"/>
        <v>6641.25</v>
      </c>
      <c r="U45" s="64">
        <f t="shared" si="14"/>
        <v>7108.75</v>
      </c>
      <c r="V45" s="64">
        <f t="shared" si="14"/>
        <v>6641.25</v>
      </c>
      <c r="W45" s="64">
        <f t="shared" si="14"/>
        <v>3370.71</v>
      </c>
      <c r="X45" s="64">
        <f t="shared" si="14"/>
        <v>300.66</v>
      </c>
      <c r="Y45" s="64">
        <f t="shared" si="14"/>
        <v>1299.0000000000002</v>
      </c>
      <c r="Z45" s="64">
        <f t="shared" si="14"/>
        <v>1299.0000000000002</v>
      </c>
      <c r="AA45" s="64">
        <f t="shared" si="14"/>
        <v>2902.829999999999</v>
      </c>
      <c r="AB45" s="64">
        <f t="shared" si="14"/>
        <v>3226.6299999999997</v>
      </c>
      <c r="AC45" s="64">
        <f t="shared" si="14"/>
        <v>2902.829999999999</v>
      </c>
    </row>
    <row r="46" spans="1:29" s="14" customFormat="1" ht="8.25">
      <c r="A46" s="48"/>
      <c r="B46" s="50" t="s">
        <v>15</v>
      </c>
      <c r="C46" s="51">
        <v>2</v>
      </c>
      <c r="D46" s="46"/>
      <c r="E46" s="46"/>
      <c r="F46" s="47"/>
      <c r="G46" s="46"/>
      <c r="H46" s="47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7"/>
      <c r="Y46" s="47"/>
      <c r="Z46" s="47"/>
      <c r="AA46" s="47"/>
      <c r="AB46" s="46"/>
      <c r="AC46" s="47"/>
    </row>
    <row r="47" spans="1:29" s="14" customFormat="1" ht="8.25">
      <c r="A47" s="48"/>
      <c r="B47" s="54" t="s">
        <v>1</v>
      </c>
      <c r="C47" s="55">
        <v>3</v>
      </c>
      <c r="D47" s="47">
        <v>26.25</v>
      </c>
      <c r="E47" s="47">
        <v>27.5</v>
      </c>
      <c r="F47" s="47">
        <v>26.25</v>
      </c>
      <c r="G47" s="47">
        <v>22.083</v>
      </c>
      <c r="H47" s="47">
        <v>22.083</v>
      </c>
      <c r="I47" s="47">
        <v>22.5</v>
      </c>
      <c r="J47" s="47">
        <v>0</v>
      </c>
      <c r="K47" s="47">
        <v>0</v>
      </c>
      <c r="L47" s="47">
        <v>0</v>
      </c>
      <c r="M47" s="47">
        <v>22.5</v>
      </c>
      <c r="N47" s="47">
        <v>19.66666666</v>
      </c>
      <c r="O47" s="47">
        <v>35.75</v>
      </c>
      <c r="P47" s="47">
        <v>33.75</v>
      </c>
      <c r="Q47" s="47">
        <v>35.75</v>
      </c>
      <c r="R47" s="47">
        <v>33.75</v>
      </c>
      <c r="S47" s="47">
        <v>22.5</v>
      </c>
      <c r="T47" s="47">
        <v>0</v>
      </c>
      <c r="U47" s="47">
        <v>0</v>
      </c>
      <c r="V47" s="47">
        <v>0</v>
      </c>
      <c r="W47" s="47">
        <v>22.5</v>
      </c>
      <c r="X47" s="47">
        <v>19.66666666</v>
      </c>
      <c r="Y47" s="47">
        <v>22.083</v>
      </c>
      <c r="Z47" s="47">
        <v>22.083</v>
      </c>
      <c r="AA47" s="47">
        <v>26.25</v>
      </c>
      <c r="AB47" s="47">
        <v>27.5</v>
      </c>
      <c r="AC47" s="47">
        <v>26.25</v>
      </c>
    </row>
    <row r="48" spans="1:29" s="14" customFormat="1" ht="8.25">
      <c r="A48" s="48"/>
      <c r="B48" s="54" t="s">
        <v>7</v>
      </c>
      <c r="C48" s="55">
        <v>4</v>
      </c>
      <c r="D48" s="47">
        <v>26.25</v>
      </c>
      <c r="E48" s="47">
        <v>27.5</v>
      </c>
      <c r="F48" s="47">
        <v>26.25</v>
      </c>
      <c r="G48" s="47">
        <v>22.083</v>
      </c>
      <c r="H48" s="47">
        <v>22.083</v>
      </c>
      <c r="I48" s="47">
        <v>22.5</v>
      </c>
      <c r="J48" s="47">
        <v>0</v>
      </c>
      <c r="K48" s="47">
        <v>0</v>
      </c>
      <c r="L48" s="47">
        <v>0</v>
      </c>
      <c r="M48" s="47">
        <v>22.5</v>
      </c>
      <c r="N48" s="47">
        <v>19.66666666</v>
      </c>
      <c r="O48" s="47">
        <v>35.75</v>
      </c>
      <c r="P48" s="47">
        <v>33.75</v>
      </c>
      <c r="Q48" s="47">
        <v>35.75</v>
      </c>
      <c r="R48" s="47">
        <v>33.75</v>
      </c>
      <c r="S48" s="47">
        <v>22.5</v>
      </c>
      <c r="T48" s="47">
        <v>0</v>
      </c>
      <c r="U48" s="47">
        <v>0</v>
      </c>
      <c r="V48" s="47">
        <v>0</v>
      </c>
      <c r="W48" s="47">
        <v>22.5</v>
      </c>
      <c r="X48" s="47">
        <v>19.66666666</v>
      </c>
      <c r="Y48" s="47">
        <v>22.083</v>
      </c>
      <c r="Z48" s="47">
        <v>22.083</v>
      </c>
      <c r="AA48" s="47">
        <v>26.25</v>
      </c>
      <c r="AB48" s="47">
        <v>27.5</v>
      </c>
      <c r="AC48" s="47">
        <v>26.25</v>
      </c>
    </row>
    <row r="49" spans="1:29" s="14" customFormat="1" ht="8.25">
      <c r="A49" s="48"/>
      <c r="B49" s="54" t="s">
        <v>6</v>
      </c>
      <c r="C49" s="55">
        <v>5</v>
      </c>
      <c r="D49" s="47">
        <v>26.25</v>
      </c>
      <c r="E49" s="47">
        <v>27.5</v>
      </c>
      <c r="F49" s="47">
        <v>26.25</v>
      </c>
      <c r="G49" s="47">
        <v>22.083</v>
      </c>
      <c r="H49" s="47">
        <v>22.083</v>
      </c>
      <c r="I49" s="47">
        <v>22.5</v>
      </c>
      <c r="J49" s="47">
        <v>0</v>
      </c>
      <c r="K49" s="47">
        <v>0</v>
      </c>
      <c r="L49" s="47">
        <v>0</v>
      </c>
      <c r="M49" s="47">
        <v>22.5</v>
      </c>
      <c r="N49" s="47">
        <v>19.66666666</v>
      </c>
      <c r="O49" s="47">
        <v>35.75</v>
      </c>
      <c r="P49" s="47">
        <v>33.75</v>
      </c>
      <c r="Q49" s="47">
        <v>35.75</v>
      </c>
      <c r="R49" s="47">
        <v>33.75</v>
      </c>
      <c r="S49" s="47">
        <v>22.5</v>
      </c>
      <c r="T49" s="47">
        <v>0</v>
      </c>
      <c r="U49" s="47">
        <v>0</v>
      </c>
      <c r="V49" s="47">
        <v>0</v>
      </c>
      <c r="W49" s="47">
        <v>22.5</v>
      </c>
      <c r="X49" s="47">
        <v>19.66666666</v>
      </c>
      <c r="Y49" s="47">
        <v>22.083</v>
      </c>
      <c r="Z49" s="47">
        <v>22.083</v>
      </c>
      <c r="AA49" s="47">
        <v>26.25</v>
      </c>
      <c r="AB49" s="47">
        <v>27.5</v>
      </c>
      <c r="AC49" s="47">
        <v>26.25</v>
      </c>
    </row>
    <row r="50" spans="1:29" s="14" customFormat="1" ht="8.25">
      <c r="A50" s="48"/>
      <c r="B50" s="54"/>
      <c r="C50" s="55">
        <v>6</v>
      </c>
      <c r="D50" s="47">
        <v>26.25</v>
      </c>
      <c r="E50" s="47">
        <v>27.5</v>
      </c>
      <c r="F50" s="47">
        <v>26.25</v>
      </c>
      <c r="G50" s="47">
        <v>22.083</v>
      </c>
      <c r="H50" s="47">
        <v>22.083</v>
      </c>
      <c r="I50" s="47">
        <v>22.5</v>
      </c>
      <c r="J50" s="47">
        <v>0</v>
      </c>
      <c r="K50" s="47">
        <v>0</v>
      </c>
      <c r="L50" s="47">
        <v>0</v>
      </c>
      <c r="M50" s="47">
        <v>22.5</v>
      </c>
      <c r="N50" s="47">
        <v>19.66666666</v>
      </c>
      <c r="O50" s="47">
        <v>35.75</v>
      </c>
      <c r="P50" s="47">
        <v>38.75</v>
      </c>
      <c r="Q50" s="47">
        <v>35.75</v>
      </c>
      <c r="R50" s="47">
        <v>38.75</v>
      </c>
      <c r="S50" s="47">
        <v>22.5</v>
      </c>
      <c r="T50" s="47">
        <v>0</v>
      </c>
      <c r="U50" s="47">
        <v>0</v>
      </c>
      <c r="V50" s="47">
        <v>0</v>
      </c>
      <c r="W50" s="47">
        <v>22.5</v>
      </c>
      <c r="X50" s="47">
        <v>19.66666666</v>
      </c>
      <c r="Y50" s="47">
        <v>22.083</v>
      </c>
      <c r="Z50" s="47">
        <v>22.083</v>
      </c>
      <c r="AA50" s="47">
        <v>26.25</v>
      </c>
      <c r="AB50" s="47">
        <v>27.5</v>
      </c>
      <c r="AC50" s="47">
        <v>26.25</v>
      </c>
    </row>
    <row r="51" spans="1:29" s="14" customFormat="1" ht="8.25">
      <c r="A51" s="48"/>
      <c r="B51" s="54"/>
      <c r="C51" s="65">
        <v>7</v>
      </c>
      <c r="D51" s="47">
        <v>26.25</v>
      </c>
      <c r="E51" s="47">
        <v>27.5</v>
      </c>
      <c r="F51" s="47">
        <v>26.25</v>
      </c>
      <c r="G51" s="47">
        <v>22.083</v>
      </c>
      <c r="H51" s="47">
        <v>22.083</v>
      </c>
      <c r="I51" s="47">
        <v>22.5</v>
      </c>
      <c r="J51" s="47">
        <v>0</v>
      </c>
      <c r="K51" s="47">
        <v>0</v>
      </c>
      <c r="L51" s="47">
        <v>0</v>
      </c>
      <c r="M51" s="47">
        <v>22.5</v>
      </c>
      <c r="N51" s="47">
        <v>19.66666666</v>
      </c>
      <c r="O51" s="47">
        <v>35.75</v>
      </c>
      <c r="P51" s="47">
        <v>38.75</v>
      </c>
      <c r="Q51" s="47">
        <v>35.75</v>
      </c>
      <c r="R51" s="47">
        <v>38.75</v>
      </c>
      <c r="S51" s="47">
        <v>22.5</v>
      </c>
      <c r="T51" s="47">
        <v>0</v>
      </c>
      <c r="U51" s="47">
        <v>0</v>
      </c>
      <c r="V51" s="47">
        <v>0</v>
      </c>
      <c r="W51" s="47">
        <v>22.5</v>
      </c>
      <c r="X51" s="47">
        <v>19.66666666</v>
      </c>
      <c r="Y51" s="47">
        <v>22.083</v>
      </c>
      <c r="Z51" s="47">
        <v>22.083</v>
      </c>
      <c r="AA51" s="47">
        <v>26.25</v>
      </c>
      <c r="AB51" s="47">
        <v>27.5</v>
      </c>
      <c r="AC51" s="47">
        <v>26.25</v>
      </c>
    </row>
    <row r="52" spans="1:29" s="14" customFormat="1" ht="8.25">
      <c r="A52" s="48"/>
      <c r="B52" s="54"/>
      <c r="C52" s="55">
        <v>8</v>
      </c>
      <c r="D52" s="47">
        <v>26.25</v>
      </c>
      <c r="E52" s="47">
        <v>27.5</v>
      </c>
      <c r="F52" s="47">
        <v>26.25</v>
      </c>
      <c r="G52" s="47">
        <v>22.083</v>
      </c>
      <c r="H52" s="47">
        <v>22.083</v>
      </c>
      <c r="I52" s="47">
        <v>22.5</v>
      </c>
      <c r="J52" s="47">
        <v>0</v>
      </c>
      <c r="K52" s="47">
        <v>0</v>
      </c>
      <c r="L52" s="47">
        <v>0</v>
      </c>
      <c r="M52" s="47">
        <v>22.5</v>
      </c>
      <c r="N52" s="47">
        <v>19.66666666</v>
      </c>
      <c r="O52" s="47">
        <v>35.75</v>
      </c>
      <c r="P52" s="47">
        <v>38.75</v>
      </c>
      <c r="Q52" s="47">
        <v>35.75</v>
      </c>
      <c r="R52" s="47">
        <v>38.75</v>
      </c>
      <c r="S52" s="47">
        <v>22.5</v>
      </c>
      <c r="T52" s="47">
        <v>0</v>
      </c>
      <c r="U52" s="47">
        <v>0</v>
      </c>
      <c r="V52" s="47">
        <v>0</v>
      </c>
      <c r="W52" s="47">
        <v>22.5</v>
      </c>
      <c r="X52" s="47">
        <v>19.66666666</v>
      </c>
      <c r="Y52" s="47">
        <v>22.083</v>
      </c>
      <c r="Z52" s="47">
        <v>22.083</v>
      </c>
      <c r="AA52" s="47">
        <v>26.25</v>
      </c>
      <c r="AB52" s="47">
        <v>27.5</v>
      </c>
      <c r="AC52" s="47">
        <v>26.25</v>
      </c>
    </row>
    <row r="53" spans="1:29" s="14" customFormat="1" ht="8.25">
      <c r="A53" s="48"/>
      <c r="B53" s="54"/>
      <c r="C53" s="55">
        <v>9</v>
      </c>
      <c r="D53" s="47">
        <v>26.25</v>
      </c>
      <c r="E53" s="47">
        <v>27.5</v>
      </c>
      <c r="F53" s="47">
        <v>26.25</v>
      </c>
      <c r="G53" s="47">
        <v>22.083</v>
      </c>
      <c r="H53" s="47">
        <v>22.083</v>
      </c>
      <c r="I53" s="47">
        <v>22.5</v>
      </c>
      <c r="J53" s="47">
        <v>0</v>
      </c>
      <c r="K53" s="47">
        <v>0</v>
      </c>
      <c r="L53" s="47">
        <v>0</v>
      </c>
      <c r="M53" s="47">
        <v>22.5</v>
      </c>
      <c r="N53" s="47">
        <v>0</v>
      </c>
      <c r="O53" s="47">
        <v>35.75</v>
      </c>
      <c r="P53" s="47">
        <v>38.75</v>
      </c>
      <c r="Q53" s="47">
        <v>35.75</v>
      </c>
      <c r="R53" s="47">
        <v>38.75</v>
      </c>
      <c r="S53" s="47">
        <v>22.5</v>
      </c>
      <c r="T53" s="47">
        <v>0</v>
      </c>
      <c r="U53" s="47">
        <v>0</v>
      </c>
      <c r="V53" s="47">
        <v>0</v>
      </c>
      <c r="W53" s="47">
        <v>22.5</v>
      </c>
      <c r="X53" s="47">
        <v>0</v>
      </c>
      <c r="Y53" s="47">
        <v>22.083</v>
      </c>
      <c r="Z53" s="47">
        <v>22.083</v>
      </c>
      <c r="AA53" s="47">
        <v>26.25</v>
      </c>
      <c r="AB53" s="47">
        <v>27.5</v>
      </c>
      <c r="AC53" s="47">
        <v>26.25</v>
      </c>
    </row>
    <row r="54" spans="1:29" s="14" customFormat="1" ht="8.25">
      <c r="A54" s="48"/>
      <c r="B54" s="54"/>
      <c r="C54" s="55">
        <v>10</v>
      </c>
      <c r="D54" s="47">
        <v>26.25</v>
      </c>
      <c r="E54" s="47">
        <v>27.5</v>
      </c>
      <c r="F54" s="47">
        <v>26.25</v>
      </c>
      <c r="G54" s="47">
        <v>22.083</v>
      </c>
      <c r="H54" s="47">
        <v>22.083</v>
      </c>
      <c r="I54" s="47">
        <v>22.5</v>
      </c>
      <c r="J54" s="47">
        <v>0</v>
      </c>
      <c r="K54" s="47">
        <v>0</v>
      </c>
      <c r="L54" s="47">
        <v>0</v>
      </c>
      <c r="M54" s="47">
        <v>22.5</v>
      </c>
      <c r="N54" s="47">
        <v>0</v>
      </c>
      <c r="O54" s="47">
        <v>35.75</v>
      </c>
      <c r="P54" s="47">
        <v>38.75</v>
      </c>
      <c r="Q54" s="47">
        <v>35.75</v>
      </c>
      <c r="R54" s="47">
        <v>38.75</v>
      </c>
      <c r="S54" s="47">
        <v>22.5</v>
      </c>
      <c r="T54" s="47">
        <v>0</v>
      </c>
      <c r="U54" s="47">
        <v>0</v>
      </c>
      <c r="V54" s="47">
        <v>0</v>
      </c>
      <c r="W54" s="47">
        <v>22.5</v>
      </c>
      <c r="X54" s="47">
        <v>0</v>
      </c>
      <c r="Y54" s="47">
        <v>22.083</v>
      </c>
      <c r="Z54" s="47">
        <v>22.083</v>
      </c>
      <c r="AA54" s="47">
        <v>26.25</v>
      </c>
      <c r="AB54" s="47">
        <v>27.5</v>
      </c>
      <c r="AC54" s="47">
        <v>26.25</v>
      </c>
    </row>
    <row r="55" spans="1:29" s="14" customFormat="1" ht="8.25">
      <c r="A55" s="48"/>
      <c r="B55" s="54"/>
      <c r="C55" s="55">
        <v>11</v>
      </c>
      <c r="D55" s="47">
        <v>26.25</v>
      </c>
      <c r="E55" s="47">
        <v>27.5</v>
      </c>
      <c r="F55" s="47">
        <v>26.25</v>
      </c>
      <c r="G55" s="47">
        <v>22.083</v>
      </c>
      <c r="H55" s="47">
        <v>22.083</v>
      </c>
      <c r="I55" s="47">
        <v>22.5</v>
      </c>
      <c r="J55" s="47">
        <v>0</v>
      </c>
      <c r="K55" s="47">
        <v>0</v>
      </c>
      <c r="L55" s="47">
        <v>0</v>
      </c>
      <c r="M55" s="47">
        <v>22.5</v>
      </c>
      <c r="N55" s="47">
        <v>0</v>
      </c>
      <c r="O55" s="47">
        <v>35.75</v>
      </c>
      <c r="P55" s="47">
        <v>38.75</v>
      </c>
      <c r="Q55" s="47">
        <v>35.75</v>
      </c>
      <c r="R55" s="47">
        <v>38.75</v>
      </c>
      <c r="S55" s="47">
        <v>22.5</v>
      </c>
      <c r="T55" s="47">
        <v>0</v>
      </c>
      <c r="U55" s="47">
        <v>0</v>
      </c>
      <c r="V55" s="47">
        <v>0</v>
      </c>
      <c r="W55" s="47">
        <v>22.5</v>
      </c>
      <c r="X55" s="47">
        <v>0</v>
      </c>
      <c r="Y55" s="47">
        <v>22.083</v>
      </c>
      <c r="Z55" s="47">
        <v>22.083</v>
      </c>
      <c r="AA55" s="47">
        <v>26.25</v>
      </c>
      <c r="AB55" s="47">
        <v>27.5</v>
      </c>
      <c r="AC55" s="47">
        <v>26.25</v>
      </c>
    </row>
    <row r="56" spans="1:29" s="14" customFormat="1" ht="8.25">
      <c r="A56" s="48"/>
      <c r="B56" s="54"/>
      <c r="C56" s="55">
        <v>12</v>
      </c>
      <c r="D56" s="47">
        <v>26.25</v>
      </c>
      <c r="E56" s="47">
        <v>27.5</v>
      </c>
      <c r="F56" s="47">
        <v>26.25</v>
      </c>
      <c r="G56" s="47">
        <v>22.083</v>
      </c>
      <c r="H56" s="47">
        <v>22.083</v>
      </c>
      <c r="I56" s="47">
        <v>22.5</v>
      </c>
      <c r="J56" s="47">
        <v>0</v>
      </c>
      <c r="K56" s="47">
        <v>0</v>
      </c>
      <c r="L56" s="47">
        <v>0</v>
      </c>
      <c r="M56" s="47">
        <v>22.5</v>
      </c>
      <c r="N56" s="47">
        <v>0</v>
      </c>
      <c r="O56" s="47">
        <v>35.75</v>
      </c>
      <c r="P56" s="47">
        <v>38.75</v>
      </c>
      <c r="Q56" s="47">
        <v>35.75</v>
      </c>
      <c r="R56" s="47">
        <v>38.75</v>
      </c>
      <c r="S56" s="47">
        <v>22.5</v>
      </c>
      <c r="T56" s="47">
        <v>0</v>
      </c>
      <c r="U56" s="47">
        <v>0</v>
      </c>
      <c r="V56" s="47">
        <v>0</v>
      </c>
      <c r="W56" s="47">
        <v>22.5</v>
      </c>
      <c r="X56" s="47">
        <v>0</v>
      </c>
      <c r="Y56" s="47">
        <v>22.083</v>
      </c>
      <c r="Z56" s="47">
        <v>22.083</v>
      </c>
      <c r="AA56" s="47">
        <v>26.25</v>
      </c>
      <c r="AB56" s="47">
        <v>27.5</v>
      </c>
      <c r="AC56" s="47">
        <v>26.25</v>
      </c>
    </row>
    <row r="57" spans="1:29" s="14" customFormat="1" ht="8.25">
      <c r="A57" s="48"/>
      <c r="B57" s="54"/>
      <c r="C57" s="57" t="s">
        <v>9</v>
      </c>
      <c r="D57" s="47">
        <v>26.25</v>
      </c>
      <c r="E57" s="47">
        <v>27.5</v>
      </c>
      <c r="F57" s="47">
        <v>26.25</v>
      </c>
      <c r="G57" s="47">
        <v>0</v>
      </c>
      <c r="H57" s="47">
        <v>0</v>
      </c>
      <c r="I57" s="47">
        <v>22.5</v>
      </c>
      <c r="J57" s="47">
        <v>0</v>
      </c>
      <c r="K57" s="47">
        <v>0</v>
      </c>
      <c r="L57" s="47">
        <v>0</v>
      </c>
      <c r="M57" s="47">
        <v>22.5</v>
      </c>
      <c r="N57" s="47">
        <v>0</v>
      </c>
      <c r="O57" s="47">
        <v>35.75</v>
      </c>
      <c r="P57" s="47">
        <v>38.75</v>
      </c>
      <c r="Q57" s="47">
        <v>35.75</v>
      </c>
      <c r="R57" s="47">
        <v>38.75</v>
      </c>
      <c r="S57" s="47">
        <v>22.5</v>
      </c>
      <c r="T57" s="47">
        <v>0</v>
      </c>
      <c r="U57" s="47">
        <v>0</v>
      </c>
      <c r="V57" s="47">
        <v>0</v>
      </c>
      <c r="W57" s="47">
        <v>22.5</v>
      </c>
      <c r="X57" s="47">
        <v>0</v>
      </c>
      <c r="Y57" s="47">
        <v>0</v>
      </c>
      <c r="Z57" s="47">
        <v>0</v>
      </c>
      <c r="AA57" s="47">
        <v>26.25</v>
      </c>
      <c r="AB57" s="47">
        <v>27.5</v>
      </c>
      <c r="AC57" s="47">
        <v>26.25</v>
      </c>
    </row>
    <row r="58" spans="1:29" s="14" customFormat="1" ht="9" thickBot="1">
      <c r="A58" s="48"/>
      <c r="B58" s="66"/>
      <c r="C58" s="67" t="s">
        <v>10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</row>
    <row r="59" spans="1:29" s="12" customFormat="1" ht="9" thickBot="1">
      <c r="A59" s="28"/>
      <c r="B59" s="63" t="s">
        <v>17</v>
      </c>
      <c r="C59" s="63"/>
      <c r="D59" s="64">
        <f aca="true" t="shared" si="15" ref="D59:AC59">SUM(D46:D58)</f>
        <v>288.75</v>
      </c>
      <c r="E59" s="64">
        <f t="shared" si="15"/>
        <v>302.5</v>
      </c>
      <c r="F59" s="64">
        <f t="shared" si="15"/>
        <v>288.75</v>
      </c>
      <c r="G59" s="64">
        <f t="shared" si="15"/>
        <v>220.82999999999998</v>
      </c>
      <c r="H59" s="64">
        <f t="shared" si="15"/>
        <v>220.82999999999998</v>
      </c>
      <c r="I59" s="64">
        <f t="shared" si="15"/>
        <v>247.5</v>
      </c>
      <c r="J59" s="64">
        <f t="shared" si="15"/>
        <v>0</v>
      </c>
      <c r="K59" s="64">
        <f t="shared" si="15"/>
        <v>0</v>
      </c>
      <c r="L59" s="64">
        <f t="shared" si="15"/>
        <v>0</v>
      </c>
      <c r="M59" s="64">
        <f t="shared" si="15"/>
        <v>247.5</v>
      </c>
      <c r="N59" s="64">
        <f t="shared" si="15"/>
        <v>117.99999996000001</v>
      </c>
      <c r="O59" s="64">
        <f t="shared" si="15"/>
        <v>393.25</v>
      </c>
      <c r="P59" s="64">
        <f t="shared" si="15"/>
        <v>411.25</v>
      </c>
      <c r="Q59" s="64">
        <f t="shared" si="15"/>
        <v>393.25</v>
      </c>
      <c r="R59" s="64">
        <f t="shared" si="15"/>
        <v>411.25</v>
      </c>
      <c r="S59" s="64">
        <f t="shared" si="15"/>
        <v>247.5</v>
      </c>
      <c r="T59" s="64">
        <f t="shared" si="15"/>
        <v>0</v>
      </c>
      <c r="U59" s="64">
        <f t="shared" si="15"/>
        <v>0</v>
      </c>
      <c r="V59" s="64">
        <f t="shared" si="15"/>
        <v>0</v>
      </c>
      <c r="W59" s="64">
        <f t="shared" si="15"/>
        <v>247.5</v>
      </c>
      <c r="X59" s="64">
        <f t="shared" si="15"/>
        <v>117.99999996000001</v>
      </c>
      <c r="Y59" s="64">
        <f t="shared" si="15"/>
        <v>220.82999999999998</v>
      </c>
      <c r="Z59" s="64">
        <f t="shared" si="15"/>
        <v>220.82999999999998</v>
      </c>
      <c r="AA59" s="64">
        <f t="shared" si="15"/>
        <v>288.75</v>
      </c>
      <c r="AB59" s="64">
        <f t="shared" si="15"/>
        <v>302.5</v>
      </c>
      <c r="AC59" s="64">
        <f t="shared" si="15"/>
        <v>288.75</v>
      </c>
    </row>
    <row r="60" spans="1:29" s="12" customFormat="1" ht="8.25">
      <c r="A60" s="28"/>
      <c r="B60" s="69" t="s">
        <v>18</v>
      </c>
      <c r="C60" s="70">
        <v>2</v>
      </c>
      <c r="D60" s="71">
        <v>125</v>
      </c>
      <c r="E60" s="71">
        <v>125</v>
      </c>
      <c r="F60" s="71">
        <v>125</v>
      </c>
      <c r="G60" s="71">
        <v>125</v>
      </c>
      <c r="H60" s="71">
        <v>80</v>
      </c>
      <c r="I60" s="71">
        <v>125</v>
      </c>
      <c r="J60" s="71">
        <v>125</v>
      </c>
      <c r="K60" s="71">
        <v>125</v>
      </c>
      <c r="L60" s="71">
        <v>125</v>
      </c>
      <c r="M60" s="71">
        <v>80</v>
      </c>
      <c r="N60" s="71">
        <v>80</v>
      </c>
      <c r="O60" s="71">
        <v>125</v>
      </c>
      <c r="P60" s="71">
        <v>80</v>
      </c>
      <c r="Q60" s="71">
        <v>80</v>
      </c>
      <c r="R60" s="71">
        <v>80</v>
      </c>
      <c r="S60" s="71">
        <v>80</v>
      </c>
      <c r="T60" s="71">
        <v>80</v>
      </c>
      <c r="U60" s="71">
        <v>80</v>
      </c>
      <c r="V60" s="71">
        <v>80</v>
      </c>
      <c r="W60" s="71">
        <v>80</v>
      </c>
      <c r="X60" s="71">
        <v>80</v>
      </c>
      <c r="Y60" s="71">
        <v>80</v>
      </c>
      <c r="Z60" s="71">
        <v>80</v>
      </c>
      <c r="AA60" s="71">
        <v>80</v>
      </c>
      <c r="AB60" s="71">
        <v>80</v>
      </c>
      <c r="AC60" s="71">
        <v>80</v>
      </c>
    </row>
    <row r="61" spans="1:29" s="12" customFormat="1" ht="8.25">
      <c r="A61" s="28"/>
      <c r="B61" s="72" t="s">
        <v>7</v>
      </c>
      <c r="C61" s="73">
        <v>3</v>
      </c>
      <c r="D61" s="74">
        <v>80</v>
      </c>
      <c r="E61" s="74">
        <v>80</v>
      </c>
      <c r="F61" s="74">
        <v>80</v>
      </c>
      <c r="G61" s="74">
        <v>80</v>
      </c>
      <c r="H61" s="74">
        <v>80</v>
      </c>
      <c r="I61" s="74">
        <v>80</v>
      </c>
      <c r="J61" s="74">
        <v>80</v>
      </c>
      <c r="K61" s="74">
        <v>80</v>
      </c>
      <c r="L61" s="74">
        <v>80</v>
      </c>
      <c r="M61" s="74">
        <v>80</v>
      </c>
      <c r="N61" s="74">
        <v>80</v>
      </c>
      <c r="O61" s="74">
        <v>80</v>
      </c>
      <c r="P61" s="74">
        <v>80</v>
      </c>
      <c r="Q61" s="74">
        <v>80</v>
      </c>
      <c r="R61" s="74">
        <v>80</v>
      </c>
      <c r="S61" s="74">
        <v>80</v>
      </c>
      <c r="T61" s="74">
        <v>80</v>
      </c>
      <c r="U61" s="74">
        <v>80</v>
      </c>
      <c r="V61" s="74">
        <v>80</v>
      </c>
      <c r="W61" s="74">
        <v>80</v>
      </c>
      <c r="X61" s="74">
        <v>80</v>
      </c>
      <c r="Y61" s="74">
        <v>80</v>
      </c>
      <c r="Z61" s="74">
        <v>80</v>
      </c>
      <c r="AA61" s="74">
        <v>80</v>
      </c>
      <c r="AB61" s="74">
        <v>80</v>
      </c>
      <c r="AC61" s="74">
        <v>80</v>
      </c>
    </row>
    <row r="62" spans="1:29" s="12" customFormat="1" ht="8.25">
      <c r="A62" s="28"/>
      <c r="B62" s="72" t="s">
        <v>4</v>
      </c>
      <c r="C62" s="75">
        <v>4</v>
      </c>
      <c r="D62" s="76">
        <v>80</v>
      </c>
      <c r="E62" s="76">
        <v>80</v>
      </c>
      <c r="F62" s="76">
        <v>80</v>
      </c>
      <c r="G62" s="76">
        <v>80</v>
      </c>
      <c r="H62" s="76">
        <v>80</v>
      </c>
      <c r="I62" s="76">
        <v>80</v>
      </c>
      <c r="J62" s="76">
        <v>80</v>
      </c>
      <c r="K62" s="76">
        <v>80</v>
      </c>
      <c r="L62" s="76">
        <v>80</v>
      </c>
      <c r="M62" s="76">
        <v>80</v>
      </c>
      <c r="N62" s="76">
        <v>80</v>
      </c>
      <c r="O62" s="76">
        <v>80</v>
      </c>
      <c r="P62" s="76">
        <v>80</v>
      </c>
      <c r="Q62" s="76">
        <v>80</v>
      </c>
      <c r="R62" s="76">
        <v>80</v>
      </c>
      <c r="S62" s="76">
        <v>80</v>
      </c>
      <c r="T62" s="76">
        <v>80</v>
      </c>
      <c r="U62" s="76">
        <v>80</v>
      </c>
      <c r="V62" s="76">
        <v>80</v>
      </c>
      <c r="W62" s="76">
        <v>80</v>
      </c>
      <c r="X62" s="76">
        <v>80</v>
      </c>
      <c r="Y62" s="76">
        <v>80</v>
      </c>
      <c r="Z62" s="76">
        <v>80</v>
      </c>
      <c r="AA62" s="76">
        <v>80</v>
      </c>
      <c r="AB62" s="76">
        <v>80</v>
      </c>
      <c r="AC62" s="76">
        <v>80</v>
      </c>
    </row>
    <row r="63" spans="1:29" s="12" customFormat="1" ht="8.25">
      <c r="A63" s="28"/>
      <c r="B63" s="72"/>
      <c r="C63" s="73">
        <v>5</v>
      </c>
      <c r="D63" s="74">
        <v>80</v>
      </c>
      <c r="E63" s="74">
        <v>80</v>
      </c>
      <c r="F63" s="74">
        <v>80</v>
      </c>
      <c r="G63" s="74">
        <v>80</v>
      </c>
      <c r="H63" s="74">
        <v>80</v>
      </c>
      <c r="I63" s="74">
        <v>80</v>
      </c>
      <c r="J63" s="74">
        <v>80</v>
      </c>
      <c r="K63" s="74">
        <v>80</v>
      </c>
      <c r="L63" s="74">
        <v>80</v>
      </c>
      <c r="M63" s="74">
        <v>80</v>
      </c>
      <c r="N63" s="74">
        <v>80</v>
      </c>
      <c r="O63" s="74">
        <v>80</v>
      </c>
      <c r="P63" s="74">
        <v>80</v>
      </c>
      <c r="Q63" s="74">
        <v>80</v>
      </c>
      <c r="R63" s="74">
        <v>80</v>
      </c>
      <c r="S63" s="74">
        <v>80</v>
      </c>
      <c r="T63" s="74">
        <v>80</v>
      </c>
      <c r="U63" s="74">
        <v>80</v>
      </c>
      <c r="V63" s="74">
        <v>80</v>
      </c>
      <c r="W63" s="74">
        <v>80</v>
      </c>
      <c r="X63" s="74">
        <v>80</v>
      </c>
      <c r="Y63" s="74">
        <v>80</v>
      </c>
      <c r="Z63" s="74">
        <v>80</v>
      </c>
      <c r="AA63" s="74">
        <v>80</v>
      </c>
      <c r="AB63" s="74">
        <v>80</v>
      </c>
      <c r="AC63" s="74">
        <v>80</v>
      </c>
    </row>
    <row r="64" spans="1:29" s="12" customFormat="1" ht="8.25">
      <c r="A64" s="28"/>
      <c r="B64" s="72"/>
      <c r="C64" s="75">
        <v>6</v>
      </c>
      <c r="D64" s="76">
        <v>80</v>
      </c>
      <c r="E64" s="76">
        <v>80</v>
      </c>
      <c r="F64" s="76">
        <v>80</v>
      </c>
      <c r="G64" s="76">
        <v>80</v>
      </c>
      <c r="H64" s="76">
        <v>80</v>
      </c>
      <c r="I64" s="76">
        <v>80</v>
      </c>
      <c r="J64" s="76">
        <v>80</v>
      </c>
      <c r="K64" s="76">
        <v>80</v>
      </c>
      <c r="L64" s="76">
        <v>80</v>
      </c>
      <c r="M64" s="76">
        <v>80</v>
      </c>
      <c r="N64" s="76">
        <v>100</v>
      </c>
      <c r="O64" s="76">
        <v>80</v>
      </c>
      <c r="P64" s="76">
        <v>80</v>
      </c>
      <c r="Q64" s="76">
        <v>80</v>
      </c>
      <c r="R64" s="76">
        <v>80</v>
      </c>
      <c r="S64" s="76">
        <v>80</v>
      </c>
      <c r="T64" s="76">
        <v>80</v>
      </c>
      <c r="U64" s="76">
        <v>80</v>
      </c>
      <c r="V64" s="76">
        <v>80</v>
      </c>
      <c r="W64" s="76">
        <v>80</v>
      </c>
      <c r="X64" s="76">
        <v>100</v>
      </c>
      <c r="Y64" s="76">
        <v>80</v>
      </c>
      <c r="Z64" s="76">
        <v>80</v>
      </c>
      <c r="AA64" s="76">
        <v>80</v>
      </c>
      <c r="AB64" s="76">
        <v>80</v>
      </c>
      <c r="AC64" s="76">
        <v>80</v>
      </c>
    </row>
    <row r="65" spans="1:29" s="12" customFormat="1" ht="8.25">
      <c r="A65" s="28"/>
      <c r="B65" s="72"/>
      <c r="C65" s="73">
        <v>7</v>
      </c>
      <c r="D65" s="74">
        <v>80</v>
      </c>
      <c r="E65" s="74">
        <v>80</v>
      </c>
      <c r="F65" s="74">
        <v>80</v>
      </c>
      <c r="G65" s="74">
        <v>80</v>
      </c>
      <c r="H65" s="74">
        <v>80</v>
      </c>
      <c r="I65" s="74">
        <v>80</v>
      </c>
      <c r="J65" s="74">
        <v>80</v>
      </c>
      <c r="K65" s="74">
        <v>80</v>
      </c>
      <c r="L65" s="74">
        <v>80</v>
      </c>
      <c r="M65" s="74">
        <v>80</v>
      </c>
      <c r="N65" s="74">
        <v>100</v>
      </c>
      <c r="O65" s="74">
        <v>80</v>
      </c>
      <c r="P65" s="74">
        <v>80</v>
      </c>
      <c r="Q65" s="74">
        <v>80</v>
      </c>
      <c r="R65" s="74">
        <v>80</v>
      </c>
      <c r="S65" s="74">
        <v>80</v>
      </c>
      <c r="T65" s="74">
        <v>80</v>
      </c>
      <c r="U65" s="74">
        <v>80</v>
      </c>
      <c r="V65" s="74">
        <v>80</v>
      </c>
      <c r="W65" s="74">
        <v>80</v>
      </c>
      <c r="X65" s="74">
        <v>100</v>
      </c>
      <c r="Y65" s="74">
        <v>80</v>
      </c>
      <c r="Z65" s="74">
        <v>80</v>
      </c>
      <c r="AA65" s="74">
        <v>80</v>
      </c>
      <c r="AB65" s="74">
        <v>80</v>
      </c>
      <c r="AC65" s="74">
        <v>80</v>
      </c>
    </row>
    <row r="66" spans="1:29" s="12" customFormat="1" ht="8.25">
      <c r="A66" s="28"/>
      <c r="B66" s="72"/>
      <c r="C66" s="75">
        <v>8</v>
      </c>
      <c r="D66" s="76">
        <v>80</v>
      </c>
      <c r="E66" s="76">
        <v>80</v>
      </c>
      <c r="F66" s="76">
        <v>80</v>
      </c>
      <c r="G66" s="76">
        <v>80</v>
      </c>
      <c r="H66" s="76">
        <v>80</v>
      </c>
      <c r="I66" s="76">
        <v>80</v>
      </c>
      <c r="J66" s="76">
        <v>80</v>
      </c>
      <c r="K66" s="76">
        <v>80</v>
      </c>
      <c r="L66" s="76">
        <v>80</v>
      </c>
      <c r="M66" s="76">
        <v>80</v>
      </c>
      <c r="N66" s="76">
        <v>100</v>
      </c>
      <c r="O66" s="76">
        <v>80</v>
      </c>
      <c r="P66" s="76">
        <v>80</v>
      </c>
      <c r="Q66" s="76">
        <v>80</v>
      </c>
      <c r="R66" s="76">
        <v>80</v>
      </c>
      <c r="S66" s="76">
        <v>80</v>
      </c>
      <c r="T66" s="76">
        <v>80</v>
      </c>
      <c r="U66" s="76">
        <v>80</v>
      </c>
      <c r="V66" s="76">
        <v>80</v>
      </c>
      <c r="W66" s="76">
        <v>80</v>
      </c>
      <c r="X66" s="76">
        <v>100</v>
      </c>
      <c r="Y66" s="76">
        <v>80</v>
      </c>
      <c r="Z66" s="76">
        <v>80</v>
      </c>
      <c r="AA66" s="76">
        <v>80</v>
      </c>
      <c r="AB66" s="76">
        <v>80</v>
      </c>
      <c r="AC66" s="76">
        <v>80</v>
      </c>
    </row>
    <row r="67" spans="1:29" s="12" customFormat="1" ht="8.25">
      <c r="A67" s="28"/>
      <c r="B67" s="72"/>
      <c r="C67" s="73">
        <v>9</v>
      </c>
      <c r="D67" s="74">
        <v>115</v>
      </c>
      <c r="E67" s="74">
        <v>115</v>
      </c>
      <c r="F67" s="74">
        <v>115</v>
      </c>
      <c r="G67" s="74">
        <v>115</v>
      </c>
      <c r="H67" s="74">
        <v>115</v>
      </c>
      <c r="I67" s="74">
        <v>115</v>
      </c>
      <c r="J67" s="74">
        <v>115</v>
      </c>
      <c r="K67" s="74">
        <v>115</v>
      </c>
      <c r="L67" s="74">
        <v>115</v>
      </c>
      <c r="M67" s="74">
        <v>115</v>
      </c>
      <c r="N67" s="74">
        <v>115</v>
      </c>
      <c r="O67" s="74">
        <v>115</v>
      </c>
      <c r="P67" s="74">
        <v>115</v>
      </c>
      <c r="Q67" s="74">
        <v>115</v>
      </c>
      <c r="R67" s="74">
        <v>115</v>
      </c>
      <c r="S67" s="74">
        <v>115</v>
      </c>
      <c r="T67" s="74">
        <v>115</v>
      </c>
      <c r="U67" s="74">
        <v>115</v>
      </c>
      <c r="V67" s="74">
        <v>115</v>
      </c>
      <c r="W67" s="74">
        <v>115</v>
      </c>
      <c r="X67" s="74">
        <v>115</v>
      </c>
      <c r="Y67" s="74">
        <v>115</v>
      </c>
      <c r="Z67" s="74">
        <v>115</v>
      </c>
      <c r="AA67" s="74">
        <v>115</v>
      </c>
      <c r="AB67" s="74">
        <v>115</v>
      </c>
      <c r="AC67" s="74">
        <v>115</v>
      </c>
    </row>
    <row r="68" spans="1:29" s="12" customFormat="1" ht="8.25">
      <c r="A68" s="28"/>
      <c r="B68" s="72"/>
      <c r="C68" s="75">
        <v>10</v>
      </c>
      <c r="D68" s="76">
        <v>115</v>
      </c>
      <c r="E68" s="76">
        <v>115</v>
      </c>
      <c r="F68" s="76">
        <v>115</v>
      </c>
      <c r="G68" s="76">
        <v>115</v>
      </c>
      <c r="H68" s="76">
        <v>115</v>
      </c>
      <c r="I68" s="76">
        <v>115</v>
      </c>
      <c r="J68" s="76">
        <v>115</v>
      </c>
      <c r="K68" s="76">
        <v>115</v>
      </c>
      <c r="L68" s="76">
        <v>115</v>
      </c>
      <c r="M68" s="76">
        <v>115</v>
      </c>
      <c r="N68" s="76">
        <v>115</v>
      </c>
      <c r="O68" s="76">
        <v>115</v>
      </c>
      <c r="P68" s="76">
        <v>115</v>
      </c>
      <c r="Q68" s="76">
        <v>115</v>
      </c>
      <c r="R68" s="76">
        <v>115</v>
      </c>
      <c r="S68" s="76">
        <v>115</v>
      </c>
      <c r="T68" s="76">
        <v>115</v>
      </c>
      <c r="U68" s="76">
        <v>115</v>
      </c>
      <c r="V68" s="76">
        <v>115</v>
      </c>
      <c r="W68" s="76">
        <v>115</v>
      </c>
      <c r="X68" s="76">
        <v>115</v>
      </c>
      <c r="Y68" s="76">
        <v>115</v>
      </c>
      <c r="Z68" s="76">
        <v>115</v>
      </c>
      <c r="AA68" s="76">
        <v>115</v>
      </c>
      <c r="AB68" s="76">
        <v>115</v>
      </c>
      <c r="AC68" s="76">
        <v>115</v>
      </c>
    </row>
    <row r="69" spans="1:29" s="12" customFormat="1" ht="8.25">
      <c r="A69" s="28"/>
      <c r="B69" s="72"/>
      <c r="C69" s="77">
        <v>11</v>
      </c>
      <c r="D69" s="78">
        <v>115</v>
      </c>
      <c r="E69" s="78">
        <v>115</v>
      </c>
      <c r="F69" s="78">
        <v>115</v>
      </c>
      <c r="G69" s="78">
        <v>115</v>
      </c>
      <c r="H69" s="78">
        <v>115</v>
      </c>
      <c r="I69" s="78">
        <v>115</v>
      </c>
      <c r="J69" s="78">
        <v>115</v>
      </c>
      <c r="K69" s="78">
        <v>115</v>
      </c>
      <c r="L69" s="78">
        <v>115</v>
      </c>
      <c r="M69" s="78">
        <v>115</v>
      </c>
      <c r="N69" s="78">
        <v>115</v>
      </c>
      <c r="O69" s="78">
        <v>115</v>
      </c>
      <c r="P69" s="78">
        <v>115</v>
      </c>
      <c r="Q69" s="78">
        <v>115</v>
      </c>
      <c r="R69" s="78">
        <v>115</v>
      </c>
      <c r="S69" s="78">
        <v>115</v>
      </c>
      <c r="T69" s="78">
        <v>115</v>
      </c>
      <c r="U69" s="78">
        <v>115</v>
      </c>
      <c r="V69" s="78">
        <v>115</v>
      </c>
      <c r="W69" s="78">
        <v>115</v>
      </c>
      <c r="X69" s="78">
        <v>115</v>
      </c>
      <c r="Y69" s="78">
        <v>115</v>
      </c>
      <c r="Z69" s="78">
        <v>115</v>
      </c>
      <c r="AA69" s="78">
        <v>115</v>
      </c>
      <c r="AB69" s="78">
        <v>115</v>
      </c>
      <c r="AC69" s="78">
        <v>115</v>
      </c>
    </row>
    <row r="70" spans="1:29" s="12" customFormat="1" ht="8.25">
      <c r="A70" s="28"/>
      <c r="B70" s="72"/>
      <c r="C70" s="75">
        <v>12</v>
      </c>
      <c r="D70" s="76">
        <v>115</v>
      </c>
      <c r="E70" s="76">
        <v>115</v>
      </c>
      <c r="F70" s="76">
        <v>115</v>
      </c>
      <c r="G70" s="76">
        <v>100</v>
      </c>
      <c r="H70" s="76">
        <v>100</v>
      </c>
      <c r="I70" s="76">
        <v>115</v>
      </c>
      <c r="J70" s="76">
        <v>115</v>
      </c>
      <c r="K70" s="76">
        <v>115</v>
      </c>
      <c r="L70" s="76">
        <v>115</v>
      </c>
      <c r="M70" s="76">
        <v>115</v>
      </c>
      <c r="N70" s="76">
        <v>115</v>
      </c>
      <c r="O70" s="76">
        <v>115</v>
      </c>
      <c r="P70" s="76">
        <v>115</v>
      </c>
      <c r="Q70" s="76">
        <v>115</v>
      </c>
      <c r="R70" s="76">
        <v>115</v>
      </c>
      <c r="S70" s="76">
        <v>115</v>
      </c>
      <c r="T70" s="76">
        <v>115</v>
      </c>
      <c r="U70" s="76">
        <v>115</v>
      </c>
      <c r="V70" s="76">
        <v>115</v>
      </c>
      <c r="W70" s="76">
        <v>115</v>
      </c>
      <c r="X70" s="76">
        <v>115</v>
      </c>
      <c r="Y70" s="76">
        <v>100</v>
      </c>
      <c r="Z70" s="76">
        <v>100</v>
      </c>
      <c r="AA70" s="76">
        <v>115</v>
      </c>
      <c r="AB70" s="76">
        <v>115</v>
      </c>
      <c r="AC70" s="76">
        <v>115</v>
      </c>
    </row>
    <row r="71" spans="1:29" s="12" customFormat="1" ht="8.25">
      <c r="A71" s="28"/>
      <c r="B71" s="72"/>
      <c r="C71" s="77" t="s">
        <v>9</v>
      </c>
      <c r="D71" s="78">
        <v>20</v>
      </c>
      <c r="E71" s="78">
        <v>20</v>
      </c>
      <c r="F71" s="78">
        <v>20</v>
      </c>
      <c r="G71" s="78">
        <v>20</v>
      </c>
      <c r="H71" s="78">
        <v>20</v>
      </c>
      <c r="I71" s="78">
        <v>20</v>
      </c>
      <c r="J71" s="78">
        <v>20</v>
      </c>
      <c r="K71" s="78">
        <v>20</v>
      </c>
      <c r="L71" s="78">
        <v>20</v>
      </c>
      <c r="M71" s="78">
        <v>20</v>
      </c>
      <c r="N71" s="78">
        <v>20</v>
      </c>
      <c r="O71" s="78">
        <v>20</v>
      </c>
      <c r="P71" s="78">
        <v>20</v>
      </c>
      <c r="Q71" s="78">
        <v>20</v>
      </c>
      <c r="R71" s="78">
        <v>20</v>
      </c>
      <c r="S71" s="78">
        <v>20</v>
      </c>
      <c r="T71" s="78">
        <v>20</v>
      </c>
      <c r="U71" s="78">
        <v>20</v>
      </c>
      <c r="V71" s="78">
        <v>20</v>
      </c>
      <c r="W71" s="78">
        <v>20</v>
      </c>
      <c r="X71" s="78">
        <v>20</v>
      </c>
      <c r="Y71" s="78">
        <v>20</v>
      </c>
      <c r="Z71" s="78">
        <v>20</v>
      </c>
      <c r="AA71" s="78">
        <v>20</v>
      </c>
      <c r="AB71" s="78">
        <v>20</v>
      </c>
      <c r="AC71" s="78">
        <v>20</v>
      </c>
    </row>
    <row r="72" spans="1:29" s="12" customFormat="1" ht="9" thickBot="1">
      <c r="A72" s="28"/>
      <c r="B72" s="58"/>
      <c r="C72" s="59" t="s">
        <v>10</v>
      </c>
      <c r="D72" s="60">
        <v>20</v>
      </c>
      <c r="E72" s="60">
        <v>20</v>
      </c>
      <c r="F72" s="60">
        <v>20</v>
      </c>
      <c r="G72" s="60">
        <v>20</v>
      </c>
      <c r="H72" s="60">
        <v>20</v>
      </c>
      <c r="I72" s="60">
        <v>20</v>
      </c>
      <c r="J72" s="60">
        <v>20</v>
      </c>
      <c r="K72" s="60">
        <v>20</v>
      </c>
      <c r="L72" s="60">
        <v>20</v>
      </c>
      <c r="M72" s="60">
        <v>20</v>
      </c>
      <c r="N72" s="60">
        <v>20</v>
      </c>
      <c r="O72" s="60">
        <v>20</v>
      </c>
      <c r="P72" s="60">
        <v>20</v>
      </c>
      <c r="Q72" s="60">
        <v>20</v>
      </c>
      <c r="R72" s="60">
        <v>20</v>
      </c>
      <c r="S72" s="60">
        <v>20</v>
      </c>
      <c r="T72" s="60">
        <v>20</v>
      </c>
      <c r="U72" s="60">
        <v>20</v>
      </c>
      <c r="V72" s="60">
        <v>20</v>
      </c>
      <c r="W72" s="60">
        <v>20</v>
      </c>
      <c r="X72" s="60">
        <v>20</v>
      </c>
      <c r="Y72" s="60">
        <v>20</v>
      </c>
      <c r="Z72" s="60">
        <v>20</v>
      </c>
      <c r="AA72" s="60">
        <v>20</v>
      </c>
      <c r="AB72" s="60">
        <v>20</v>
      </c>
      <c r="AC72" s="60">
        <v>20</v>
      </c>
    </row>
    <row r="73" spans="1:29" s="12" customFormat="1" ht="8.25">
      <c r="A73" s="28"/>
      <c r="B73" s="69" t="s">
        <v>3</v>
      </c>
      <c r="C73" s="79">
        <v>2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</row>
    <row r="74" spans="1:29" s="12" customFormat="1" ht="8.25">
      <c r="A74" s="28"/>
      <c r="B74" s="72" t="s">
        <v>39</v>
      </c>
      <c r="C74" s="75">
        <v>3</v>
      </c>
      <c r="D74" s="76">
        <v>1067</v>
      </c>
      <c r="E74" s="76">
        <v>1073</v>
      </c>
      <c r="F74" s="76">
        <v>1067</v>
      </c>
      <c r="G74" s="76">
        <v>538</v>
      </c>
      <c r="H74" s="76">
        <v>538</v>
      </c>
      <c r="I74" s="76">
        <v>1136</v>
      </c>
      <c r="J74" s="76">
        <v>2162</v>
      </c>
      <c r="K74" s="76">
        <v>2247</v>
      </c>
      <c r="L74" s="76">
        <v>2162</v>
      </c>
      <c r="M74" s="76">
        <v>1158</v>
      </c>
      <c r="N74" s="76">
        <v>233</v>
      </c>
      <c r="O74" s="76">
        <v>2668</v>
      </c>
      <c r="P74" s="76">
        <v>2938</v>
      </c>
      <c r="Q74" s="76">
        <v>2668</v>
      </c>
      <c r="R74" s="76">
        <v>2938</v>
      </c>
      <c r="S74" s="76">
        <v>1136</v>
      </c>
      <c r="T74" s="76">
        <v>2162</v>
      </c>
      <c r="U74" s="76">
        <v>2247</v>
      </c>
      <c r="V74" s="76">
        <v>2162</v>
      </c>
      <c r="W74" s="76">
        <v>1158</v>
      </c>
      <c r="X74" s="76">
        <v>233</v>
      </c>
      <c r="Y74" s="76">
        <v>538</v>
      </c>
      <c r="Z74" s="76">
        <v>538</v>
      </c>
      <c r="AA74" s="76">
        <v>1067</v>
      </c>
      <c r="AB74" s="76">
        <v>1073</v>
      </c>
      <c r="AC74" s="76">
        <v>1067</v>
      </c>
    </row>
    <row r="75" spans="1:29" s="12" customFormat="1" ht="8.25">
      <c r="A75" s="28"/>
      <c r="B75" s="72" t="s">
        <v>7</v>
      </c>
      <c r="C75" s="73">
        <v>4</v>
      </c>
      <c r="D75" s="74">
        <v>1067</v>
      </c>
      <c r="E75" s="74">
        <v>1073</v>
      </c>
      <c r="F75" s="74">
        <v>1067</v>
      </c>
      <c r="G75" s="74">
        <v>538</v>
      </c>
      <c r="H75" s="74">
        <v>538</v>
      </c>
      <c r="I75" s="74">
        <v>1136</v>
      </c>
      <c r="J75" s="74">
        <v>2162</v>
      </c>
      <c r="K75" s="74">
        <v>2247</v>
      </c>
      <c r="L75" s="74">
        <v>2162</v>
      </c>
      <c r="M75" s="76">
        <v>1158</v>
      </c>
      <c r="N75" s="76">
        <v>233</v>
      </c>
      <c r="O75" s="76">
        <v>2668</v>
      </c>
      <c r="P75" s="76">
        <v>2938</v>
      </c>
      <c r="Q75" s="76">
        <v>2668</v>
      </c>
      <c r="R75" s="76">
        <v>2938</v>
      </c>
      <c r="S75" s="74">
        <v>1136</v>
      </c>
      <c r="T75" s="74">
        <v>2162</v>
      </c>
      <c r="U75" s="74">
        <v>2247</v>
      </c>
      <c r="V75" s="74">
        <v>2162</v>
      </c>
      <c r="W75" s="76">
        <v>1158</v>
      </c>
      <c r="X75" s="76">
        <v>233</v>
      </c>
      <c r="Y75" s="74">
        <v>538</v>
      </c>
      <c r="Z75" s="74">
        <v>538</v>
      </c>
      <c r="AA75" s="74">
        <v>1067</v>
      </c>
      <c r="AB75" s="74">
        <v>1073</v>
      </c>
      <c r="AC75" s="74">
        <v>1067</v>
      </c>
    </row>
    <row r="76" spans="1:29" s="12" customFormat="1" ht="8.25">
      <c r="A76" s="28"/>
      <c r="B76" s="72" t="s">
        <v>32</v>
      </c>
      <c r="C76" s="75">
        <v>5</v>
      </c>
      <c r="D76" s="76">
        <v>1067</v>
      </c>
      <c r="E76" s="76">
        <v>1073</v>
      </c>
      <c r="F76" s="76">
        <v>1067</v>
      </c>
      <c r="G76" s="76">
        <v>538</v>
      </c>
      <c r="H76" s="76">
        <v>538</v>
      </c>
      <c r="I76" s="76">
        <v>1136</v>
      </c>
      <c r="J76" s="76">
        <v>2162</v>
      </c>
      <c r="K76" s="76">
        <v>2247</v>
      </c>
      <c r="L76" s="76">
        <v>2162</v>
      </c>
      <c r="M76" s="76">
        <v>1158</v>
      </c>
      <c r="N76" s="76">
        <v>233</v>
      </c>
      <c r="O76" s="76">
        <v>2668</v>
      </c>
      <c r="P76" s="76">
        <v>2938</v>
      </c>
      <c r="Q76" s="76">
        <v>2668</v>
      </c>
      <c r="R76" s="76">
        <v>2938</v>
      </c>
      <c r="S76" s="76">
        <v>1136</v>
      </c>
      <c r="T76" s="76">
        <v>2162</v>
      </c>
      <c r="U76" s="76">
        <v>2247</v>
      </c>
      <c r="V76" s="76">
        <v>2162</v>
      </c>
      <c r="W76" s="76">
        <v>1158</v>
      </c>
      <c r="X76" s="76">
        <v>233</v>
      </c>
      <c r="Y76" s="76">
        <v>538</v>
      </c>
      <c r="Z76" s="76">
        <v>538</v>
      </c>
      <c r="AA76" s="76">
        <v>1067</v>
      </c>
      <c r="AB76" s="76">
        <v>1073</v>
      </c>
      <c r="AC76" s="76">
        <v>1067</v>
      </c>
    </row>
    <row r="77" spans="1:29" s="12" customFormat="1" ht="8.25">
      <c r="A77" s="28"/>
      <c r="B77" s="72"/>
      <c r="C77" s="73">
        <v>6</v>
      </c>
      <c r="D77" s="74">
        <v>1067</v>
      </c>
      <c r="E77" s="74">
        <v>1073</v>
      </c>
      <c r="F77" s="74">
        <v>1067</v>
      </c>
      <c r="G77" s="74">
        <v>538</v>
      </c>
      <c r="H77" s="74">
        <v>538</v>
      </c>
      <c r="I77" s="74">
        <v>1136</v>
      </c>
      <c r="J77" s="74">
        <v>2162</v>
      </c>
      <c r="K77" s="74">
        <v>2247</v>
      </c>
      <c r="L77" s="74">
        <v>2162</v>
      </c>
      <c r="M77" s="76">
        <v>1158</v>
      </c>
      <c r="N77" s="76">
        <v>233</v>
      </c>
      <c r="O77" s="76">
        <v>2668</v>
      </c>
      <c r="P77" s="76">
        <v>2938</v>
      </c>
      <c r="Q77" s="76">
        <v>2668</v>
      </c>
      <c r="R77" s="76">
        <v>2938</v>
      </c>
      <c r="S77" s="74">
        <v>1136</v>
      </c>
      <c r="T77" s="74">
        <v>2162</v>
      </c>
      <c r="U77" s="74">
        <v>2247</v>
      </c>
      <c r="V77" s="74">
        <v>2162</v>
      </c>
      <c r="W77" s="76">
        <v>1158</v>
      </c>
      <c r="X77" s="76">
        <v>233</v>
      </c>
      <c r="Y77" s="74">
        <v>538</v>
      </c>
      <c r="Z77" s="74">
        <v>538</v>
      </c>
      <c r="AA77" s="74">
        <v>1067</v>
      </c>
      <c r="AB77" s="74">
        <v>1073</v>
      </c>
      <c r="AC77" s="74">
        <v>1067</v>
      </c>
    </row>
    <row r="78" spans="1:29" s="12" customFormat="1" ht="8.25">
      <c r="A78" s="28"/>
      <c r="B78" s="72"/>
      <c r="C78" s="75">
        <v>7</v>
      </c>
      <c r="D78" s="76">
        <v>1067</v>
      </c>
      <c r="E78" s="76">
        <v>1073</v>
      </c>
      <c r="F78" s="76">
        <v>1067</v>
      </c>
      <c r="G78" s="76">
        <v>538</v>
      </c>
      <c r="H78" s="76">
        <v>538</v>
      </c>
      <c r="I78" s="76">
        <v>1136</v>
      </c>
      <c r="J78" s="76">
        <v>2162</v>
      </c>
      <c r="K78" s="76">
        <v>2247</v>
      </c>
      <c r="L78" s="76">
        <v>2162</v>
      </c>
      <c r="M78" s="76">
        <v>1158</v>
      </c>
      <c r="N78" s="76">
        <v>233</v>
      </c>
      <c r="O78" s="76">
        <v>2668</v>
      </c>
      <c r="P78" s="76">
        <v>2938</v>
      </c>
      <c r="Q78" s="76">
        <v>2668</v>
      </c>
      <c r="R78" s="76">
        <v>2938</v>
      </c>
      <c r="S78" s="76">
        <v>1136</v>
      </c>
      <c r="T78" s="76">
        <v>2162</v>
      </c>
      <c r="U78" s="76">
        <v>2247</v>
      </c>
      <c r="V78" s="76">
        <v>2162</v>
      </c>
      <c r="W78" s="76">
        <v>1158</v>
      </c>
      <c r="X78" s="76">
        <v>233</v>
      </c>
      <c r="Y78" s="76">
        <v>538</v>
      </c>
      <c r="Z78" s="76">
        <v>538</v>
      </c>
      <c r="AA78" s="76">
        <v>1067</v>
      </c>
      <c r="AB78" s="76">
        <v>1073</v>
      </c>
      <c r="AC78" s="76">
        <v>1067</v>
      </c>
    </row>
    <row r="79" spans="1:29" s="12" customFormat="1" ht="8.25">
      <c r="A79" s="28"/>
      <c r="B79" s="72"/>
      <c r="C79" s="73">
        <v>8</v>
      </c>
      <c r="D79" s="74">
        <v>1067</v>
      </c>
      <c r="E79" s="74">
        <v>1073</v>
      </c>
      <c r="F79" s="74">
        <v>1067</v>
      </c>
      <c r="G79" s="74">
        <v>538</v>
      </c>
      <c r="H79" s="74">
        <v>538</v>
      </c>
      <c r="I79" s="74">
        <v>1136</v>
      </c>
      <c r="J79" s="74">
        <v>2162</v>
      </c>
      <c r="K79" s="74">
        <v>2247</v>
      </c>
      <c r="L79" s="74">
        <v>2162</v>
      </c>
      <c r="M79" s="76">
        <v>1158</v>
      </c>
      <c r="N79" s="76">
        <v>233</v>
      </c>
      <c r="O79" s="76">
        <v>2668</v>
      </c>
      <c r="P79" s="76">
        <v>2938</v>
      </c>
      <c r="Q79" s="76">
        <v>2668</v>
      </c>
      <c r="R79" s="76">
        <v>2938</v>
      </c>
      <c r="S79" s="74">
        <v>1136</v>
      </c>
      <c r="T79" s="74">
        <v>2162</v>
      </c>
      <c r="U79" s="74">
        <v>2247</v>
      </c>
      <c r="V79" s="74">
        <v>2162</v>
      </c>
      <c r="W79" s="76">
        <v>1158</v>
      </c>
      <c r="X79" s="76">
        <v>233</v>
      </c>
      <c r="Y79" s="74">
        <v>538</v>
      </c>
      <c r="Z79" s="74">
        <v>538</v>
      </c>
      <c r="AA79" s="74">
        <v>1067</v>
      </c>
      <c r="AB79" s="74">
        <v>1073</v>
      </c>
      <c r="AC79" s="74">
        <v>1067</v>
      </c>
    </row>
    <row r="80" spans="1:29" s="12" customFormat="1" ht="8.25">
      <c r="A80" s="28"/>
      <c r="B80" s="72"/>
      <c r="C80" s="75">
        <v>9</v>
      </c>
      <c r="D80" s="76">
        <v>1067</v>
      </c>
      <c r="E80" s="76">
        <v>1073</v>
      </c>
      <c r="F80" s="76">
        <v>1067</v>
      </c>
      <c r="G80" s="76">
        <v>538</v>
      </c>
      <c r="H80" s="76">
        <v>538</v>
      </c>
      <c r="I80" s="76">
        <v>1285</v>
      </c>
      <c r="J80" s="76">
        <v>2522</v>
      </c>
      <c r="K80" s="76">
        <v>2613</v>
      </c>
      <c r="L80" s="76">
        <v>2522</v>
      </c>
      <c r="M80" s="76">
        <v>1285</v>
      </c>
      <c r="N80" s="76">
        <v>0</v>
      </c>
      <c r="O80" s="76">
        <v>2995</v>
      </c>
      <c r="P80" s="76">
        <v>3224</v>
      </c>
      <c r="Q80" s="76">
        <v>2995</v>
      </c>
      <c r="R80" s="76">
        <v>3224</v>
      </c>
      <c r="S80" s="76">
        <v>1285</v>
      </c>
      <c r="T80" s="76">
        <v>2522</v>
      </c>
      <c r="U80" s="76">
        <v>2613</v>
      </c>
      <c r="V80" s="76">
        <v>2522</v>
      </c>
      <c r="W80" s="76">
        <v>1285</v>
      </c>
      <c r="X80" s="76">
        <v>0</v>
      </c>
      <c r="Y80" s="76">
        <v>538</v>
      </c>
      <c r="Z80" s="76">
        <v>538</v>
      </c>
      <c r="AA80" s="76">
        <v>1067</v>
      </c>
      <c r="AB80" s="76">
        <v>1073</v>
      </c>
      <c r="AC80" s="76">
        <v>1067</v>
      </c>
    </row>
    <row r="81" spans="1:29" s="12" customFormat="1" ht="8.25">
      <c r="A81" s="28"/>
      <c r="B81" s="72"/>
      <c r="C81" s="73">
        <v>10</v>
      </c>
      <c r="D81" s="74">
        <v>1067</v>
      </c>
      <c r="E81" s="74">
        <v>1073</v>
      </c>
      <c r="F81" s="74">
        <v>1067</v>
      </c>
      <c r="G81" s="74">
        <v>538</v>
      </c>
      <c r="H81" s="74">
        <v>538</v>
      </c>
      <c r="I81" s="74">
        <v>1285</v>
      </c>
      <c r="J81" s="74">
        <v>2522</v>
      </c>
      <c r="K81" s="74">
        <v>2613</v>
      </c>
      <c r="L81" s="74">
        <v>2522</v>
      </c>
      <c r="M81" s="76">
        <v>1285</v>
      </c>
      <c r="N81" s="74">
        <v>0</v>
      </c>
      <c r="O81" s="76">
        <v>2995</v>
      </c>
      <c r="P81" s="76">
        <v>3224</v>
      </c>
      <c r="Q81" s="76">
        <v>2995</v>
      </c>
      <c r="R81" s="76">
        <v>3224</v>
      </c>
      <c r="S81" s="74">
        <v>1285</v>
      </c>
      <c r="T81" s="74">
        <v>2522</v>
      </c>
      <c r="U81" s="74">
        <v>2613</v>
      </c>
      <c r="V81" s="74">
        <v>2522</v>
      </c>
      <c r="W81" s="76">
        <v>1285</v>
      </c>
      <c r="X81" s="74">
        <v>0</v>
      </c>
      <c r="Y81" s="74">
        <v>538</v>
      </c>
      <c r="Z81" s="74">
        <v>538</v>
      </c>
      <c r="AA81" s="74">
        <v>1067</v>
      </c>
      <c r="AB81" s="74">
        <v>1073</v>
      </c>
      <c r="AC81" s="74">
        <v>1067</v>
      </c>
    </row>
    <row r="82" spans="1:29" s="12" customFormat="1" ht="8.25">
      <c r="A82" s="28"/>
      <c r="B82" s="72"/>
      <c r="C82" s="75">
        <v>11</v>
      </c>
      <c r="D82" s="76">
        <v>1067</v>
      </c>
      <c r="E82" s="76">
        <v>1073</v>
      </c>
      <c r="F82" s="76">
        <v>1067</v>
      </c>
      <c r="G82" s="76">
        <v>538</v>
      </c>
      <c r="H82" s="76">
        <v>538</v>
      </c>
      <c r="I82" s="76">
        <v>1285</v>
      </c>
      <c r="J82" s="76">
        <v>2522</v>
      </c>
      <c r="K82" s="76">
        <v>2613</v>
      </c>
      <c r="L82" s="76">
        <v>2522</v>
      </c>
      <c r="M82" s="76">
        <v>1285</v>
      </c>
      <c r="N82" s="76">
        <v>0</v>
      </c>
      <c r="O82" s="76">
        <v>2995</v>
      </c>
      <c r="P82" s="76">
        <v>3224</v>
      </c>
      <c r="Q82" s="76">
        <v>2995</v>
      </c>
      <c r="R82" s="76">
        <v>3224</v>
      </c>
      <c r="S82" s="76">
        <v>1285</v>
      </c>
      <c r="T82" s="76">
        <v>2522</v>
      </c>
      <c r="U82" s="76">
        <v>2613</v>
      </c>
      <c r="V82" s="76">
        <v>2522</v>
      </c>
      <c r="W82" s="76">
        <v>1285</v>
      </c>
      <c r="X82" s="76">
        <v>0</v>
      </c>
      <c r="Y82" s="76">
        <v>538</v>
      </c>
      <c r="Z82" s="76">
        <v>538</v>
      </c>
      <c r="AA82" s="76">
        <v>1067</v>
      </c>
      <c r="AB82" s="76">
        <v>1073</v>
      </c>
      <c r="AC82" s="76">
        <v>1067</v>
      </c>
    </row>
    <row r="83" spans="1:29" s="12" customFormat="1" ht="8.25">
      <c r="A83" s="28"/>
      <c r="B83" s="72"/>
      <c r="C83" s="75">
        <v>12</v>
      </c>
      <c r="D83" s="76">
        <v>1047</v>
      </c>
      <c r="E83" s="76">
        <v>1073</v>
      </c>
      <c r="F83" s="76">
        <v>1047</v>
      </c>
      <c r="G83" s="76">
        <v>538</v>
      </c>
      <c r="H83" s="76">
        <v>538</v>
      </c>
      <c r="I83" s="76">
        <v>1285</v>
      </c>
      <c r="J83" s="76">
        <v>2502</v>
      </c>
      <c r="K83" s="76">
        <v>2613</v>
      </c>
      <c r="L83" s="76">
        <v>2502</v>
      </c>
      <c r="M83" s="76">
        <v>1285</v>
      </c>
      <c r="N83" s="76">
        <v>0</v>
      </c>
      <c r="O83" s="76">
        <v>2995</v>
      </c>
      <c r="P83" s="76">
        <v>3224</v>
      </c>
      <c r="Q83" s="76">
        <v>2995</v>
      </c>
      <c r="R83" s="76">
        <v>3224</v>
      </c>
      <c r="S83" s="76">
        <v>1285</v>
      </c>
      <c r="T83" s="76">
        <v>2502</v>
      </c>
      <c r="U83" s="76">
        <v>2613</v>
      </c>
      <c r="V83" s="76">
        <v>2502</v>
      </c>
      <c r="W83" s="76">
        <v>1285</v>
      </c>
      <c r="X83" s="76">
        <v>0</v>
      </c>
      <c r="Y83" s="76">
        <v>538</v>
      </c>
      <c r="Z83" s="76">
        <v>538</v>
      </c>
      <c r="AA83" s="76">
        <v>1047</v>
      </c>
      <c r="AB83" s="76">
        <v>1073</v>
      </c>
      <c r="AC83" s="76">
        <v>1047</v>
      </c>
    </row>
    <row r="84" spans="1:29" s="12" customFormat="1" ht="8.25">
      <c r="A84" s="28"/>
      <c r="B84" s="72"/>
      <c r="C84" s="75" t="s">
        <v>9</v>
      </c>
      <c r="D84" s="76">
        <v>2000</v>
      </c>
      <c r="E84" s="76">
        <v>2000</v>
      </c>
      <c r="F84" s="76">
        <v>2000</v>
      </c>
      <c r="G84" s="76">
        <v>0</v>
      </c>
      <c r="H84" s="76">
        <v>0</v>
      </c>
      <c r="I84" s="76">
        <v>1500</v>
      </c>
      <c r="J84" s="76">
        <v>3000</v>
      </c>
      <c r="K84" s="76">
        <v>3000</v>
      </c>
      <c r="L84" s="76">
        <v>3000</v>
      </c>
      <c r="M84" s="76">
        <v>1500</v>
      </c>
      <c r="N84" s="76">
        <v>0</v>
      </c>
      <c r="O84" s="76">
        <v>3500</v>
      </c>
      <c r="P84" s="76">
        <v>3700</v>
      </c>
      <c r="Q84" s="76">
        <v>3500</v>
      </c>
      <c r="R84" s="76">
        <v>3700</v>
      </c>
      <c r="S84" s="76">
        <v>1500</v>
      </c>
      <c r="T84" s="76">
        <v>3000</v>
      </c>
      <c r="U84" s="76">
        <v>3000</v>
      </c>
      <c r="V84" s="76">
        <v>3000</v>
      </c>
      <c r="W84" s="76">
        <v>1500</v>
      </c>
      <c r="X84" s="76">
        <v>0</v>
      </c>
      <c r="Y84" s="76">
        <v>0</v>
      </c>
      <c r="Z84" s="76">
        <v>0</v>
      </c>
      <c r="AA84" s="76">
        <v>2000</v>
      </c>
      <c r="AB84" s="76">
        <v>2000</v>
      </c>
      <c r="AC84" s="76">
        <v>2000</v>
      </c>
    </row>
    <row r="85" spans="1:29" s="12" customFormat="1" ht="9" thickBot="1">
      <c r="A85" s="28"/>
      <c r="B85" s="58"/>
      <c r="C85" s="59" t="s">
        <v>10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  <c r="O85" s="60">
        <v>0</v>
      </c>
      <c r="P85" s="60">
        <v>0</v>
      </c>
      <c r="Q85" s="60">
        <v>0</v>
      </c>
      <c r="R85" s="60">
        <v>0</v>
      </c>
      <c r="S85" s="60">
        <v>0</v>
      </c>
      <c r="T85" s="60">
        <v>0</v>
      </c>
      <c r="U85" s="60">
        <v>0</v>
      </c>
      <c r="V85" s="60">
        <v>0</v>
      </c>
      <c r="W85" s="60">
        <v>0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</row>
    <row r="86" spans="1:29" s="12" customFormat="1" ht="9" thickBot="1">
      <c r="A86" s="28"/>
      <c r="B86" s="61" t="s">
        <v>73</v>
      </c>
      <c r="C86" s="59"/>
      <c r="D86" s="68">
        <f>'FLR 3'!D87</f>
        <v>4606.666666666655</v>
      </c>
      <c r="E86" s="68">
        <f>'FLR 3'!E87</f>
        <v>4786.666666666654</v>
      </c>
      <c r="F86" s="68">
        <f>'FLR 3'!F87</f>
        <v>4606.666666666655</v>
      </c>
      <c r="G86" s="68">
        <f>'FLR 3'!G87</f>
        <v>3173.3333333333253</v>
      </c>
      <c r="H86" s="68">
        <f>'FLR 3'!H87</f>
        <v>3173.3333333333253</v>
      </c>
      <c r="I86" s="68">
        <f>'FLR 3'!I87</f>
        <v>4786.666666666654</v>
      </c>
      <c r="J86" s="68">
        <f>'FLR 3'!J87</f>
        <v>6046.66666666665</v>
      </c>
      <c r="K86" s="68">
        <f>'FLR 3'!K87</f>
        <v>6179.999999999984</v>
      </c>
      <c r="L86" s="68">
        <f>'FLR 3'!L87</f>
        <v>6046.66666666665</v>
      </c>
      <c r="M86" s="68">
        <f>'FLR 3'!M87</f>
        <v>4786.666666666654</v>
      </c>
      <c r="N86" s="68">
        <f>'FLR 3'!N87</f>
        <v>933.333333333331</v>
      </c>
      <c r="O86" s="68">
        <f>'FLR 3'!O87</f>
        <v>6481.333333333316</v>
      </c>
      <c r="P86" s="68">
        <f>'FLR 3'!P87</f>
        <v>6894.666666666649</v>
      </c>
      <c r="Q86" s="68">
        <f>'FLR 3'!Q87</f>
        <v>6481.333333333316</v>
      </c>
      <c r="R86" s="68">
        <f>'FLR 3'!R87</f>
        <v>6894.666666666649</v>
      </c>
      <c r="S86" s="68">
        <f>'FLR 3'!S87</f>
        <v>4786.666666666654</v>
      </c>
      <c r="T86" s="68">
        <f>'FLR 3'!T87</f>
        <v>6046.66666666665</v>
      </c>
      <c r="U86" s="68">
        <f>'FLR 3'!U87</f>
        <v>6179.999999999984</v>
      </c>
      <c r="V86" s="68">
        <f>'FLR 3'!V87</f>
        <v>6046.66666666665</v>
      </c>
      <c r="W86" s="68">
        <f>'FLR 3'!W87</f>
        <v>4786.666666666654</v>
      </c>
      <c r="X86" s="68">
        <f>'FLR 3'!X87</f>
        <v>933.333333333331</v>
      </c>
      <c r="Y86" s="68">
        <f>'FLR 3'!Y87</f>
        <v>3173.3333333333253</v>
      </c>
      <c r="Z86" s="68">
        <f>'FLR 3'!Z87</f>
        <v>3173.3333333333253</v>
      </c>
      <c r="AA86" s="68">
        <f>'FLR 3'!AA87</f>
        <v>4606.666666666655</v>
      </c>
      <c r="AB86" s="68">
        <f>'FLR 3'!AB87</f>
        <v>4786.666666666654</v>
      </c>
      <c r="AC86" s="68">
        <f>'FLR 3'!AC87</f>
        <v>4606.666666666655</v>
      </c>
    </row>
    <row r="87" spans="1:29" s="14" customFormat="1" ht="9" thickBot="1">
      <c r="A87" s="48"/>
      <c r="B87" s="49" t="s">
        <v>74</v>
      </c>
      <c r="C87" s="67"/>
      <c r="D87" s="68">
        <f aca="true" t="shared" si="16" ref="D87:AC87">D31+D86</f>
        <v>5473.333333333319</v>
      </c>
      <c r="E87" s="68">
        <f t="shared" si="16"/>
        <v>5653.3333333333185</v>
      </c>
      <c r="F87" s="68">
        <f t="shared" si="16"/>
        <v>5473.333333333319</v>
      </c>
      <c r="G87" s="68">
        <f t="shared" si="16"/>
        <v>3773.333333333324</v>
      </c>
      <c r="H87" s="68">
        <f t="shared" si="16"/>
        <v>3773.333333333324</v>
      </c>
      <c r="I87" s="68">
        <f t="shared" si="16"/>
        <v>5653.3333333333185</v>
      </c>
      <c r="J87" s="68">
        <f t="shared" si="16"/>
        <v>7326.666666666646</v>
      </c>
      <c r="K87" s="68">
        <f t="shared" si="16"/>
        <v>7459.99999999998</v>
      </c>
      <c r="L87" s="68">
        <f t="shared" si="16"/>
        <v>7326.666666666646</v>
      </c>
      <c r="M87" s="68">
        <f t="shared" si="16"/>
        <v>5653.3333333333185</v>
      </c>
      <c r="N87" s="68">
        <f t="shared" si="16"/>
        <v>933.333333333331</v>
      </c>
      <c r="O87" s="68">
        <f t="shared" si="16"/>
        <v>7761.333333333312</v>
      </c>
      <c r="P87" s="68">
        <f t="shared" si="16"/>
        <v>8307.999999999978</v>
      </c>
      <c r="Q87" s="68">
        <f t="shared" si="16"/>
        <v>7761.333333333312</v>
      </c>
      <c r="R87" s="68">
        <f t="shared" si="16"/>
        <v>8307.999999999978</v>
      </c>
      <c r="S87" s="68">
        <f t="shared" si="16"/>
        <v>5653.3333333333185</v>
      </c>
      <c r="T87" s="68">
        <f t="shared" si="16"/>
        <v>7326.666666666646</v>
      </c>
      <c r="U87" s="68">
        <f t="shared" si="16"/>
        <v>7459.99999999998</v>
      </c>
      <c r="V87" s="68">
        <f t="shared" si="16"/>
        <v>7326.666666666646</v>
      </c>
      <c r="W87" s="68">
        <f t="shared" si="16"/>
        <v>5653.3333333333185</v>
      </c>
      <c r="X87" s="68">
        <f t="shared" si="16"/>
        <v>933.333333333331</v>
      </c>
      <c r="Y87" s="68">
        <f t="shared" si="16"/>
        <v>3773.333333333324</v>
      </c>
      <c r="Z87" s="68">
        <f t="shared" si="16"/>
        <v>3773.333333333324</v>
      </c>
      <c r="AA87" s="68">
        <f t="shared" si="16"/>
        <v>5473.333333333319</v>
      </c>
      <c r="AB87" s="68">
        <f t="shared" si="16"/>
        <v>5653.3333333333185</v>
      </c>
      <c r="AC87" s="68">
        <f t="shared" si="16"/>
        <v>5473.333333333319</v>
      </c>
    </row>
    <row r="88" spans="1:29" s="12" customFormat="1" ht="9" thickBot="1">
      <c r="A88" s="28"/>
      <c r="B88" s="81"/>
      <c r="C88" s="82" t="s">
        <v>0</v>
      </c>
      <c r="D88" s="83" t="s">
        <v>46</v>
      </c>
      <c r="E88" s="84" t="s">
        <v>47</v>
      </c>
      <c r="F88" s="85" t="s">
        <v>48</v>
      </c>
      <c r="G88" s="83" t="s">
        <v>49</v>
      </c>
      <c r="H88" s="86" t="s">
        <v>50</v>
      </c>
      <c r="I88" s="86" t="s">
        <v>51</v>
      </c>
      <c r="J88" s="84" t="s">
        <v>52</v>
      </c>
      <c r="K88" s="83" t="s">
        <v>20</v>
      </c>
      <c r="L88" s="84" t="s">
        <v>53</v>
      </c>
      <c r="M88" s="83" t="s">
        <v>54</v>
      </c>
      <c r="N88" s="83" t="s">
        <v>69</v>
      </c>
      <c r="O88" s="84" t="s">
        <v>55</v>
      </c>
      <c r="P88" s="83" t="s">
        <v>56</v>
      </c>
      <c r="Q88" s="84" t="s">
        <v>57</v>
      </c>
      <c r="R88" s="83" t="s">
        <v>58</v>
      </c>
      <c r="S88" s="84" t="s">
        <v>59</v>
      </c>
      <c r="T88" s="83" t="s">
        <v>60</v>
      </c>
      <c r="U88" s="85" t="s">
        <v>61</v>
      </c>
      <c r="V88" s="83" t="s">
        <v>62</v>
      </c>
      <c r="W88" s="84" t="s">
        <v>63</v>
      </c>
      <c r="X88" s="83" t="s">
        <v>70</v>
      </c>
      <c r="Y88" s="83" t="s">
        <v>64</v>
      </c>
      <c r="Z88" s="84" t="s">
        <v>65</v>
      </c>
      <c r="AA88" s="83" t="s">
        <v>66</v>
      </c>
      <c r="AB88" s="83" t="s">
        <v>67</v>
      </c>
      <c r="AC88" s="83" t="s">
        <v>68</v>
      </c>
    </row>
    <row r="89" s="12" customFormat="1" ht="8.25">
      <c r="A89" s="15"/>
    </row>
    <row r="90" s="12" customFormat="1" ht="8.25">
      <c r="A90" s="15"/>
    </row>
    <row r="91" s="12" customFormat="1" ht="8.25">
      <c r="A91" s="15"/>
    </row>
    <row r="92" s="12" customFormat="1" ht="8.25"/>
    <row r="93" s="12" customFormat="1" ht="8.25"/>
    <row r="94" s="12" customFormat="1" ht="8.25"/>
    <row r="95" s="12" customFormat="1" ht="8.25"/>
    <row r="96" s="12" customFormat="1" ht="8.25"/>
    <row r="97" s="12" customFormat="1" ht="8.25"/>
    <row r="98" s="12" customFormat="1" ht="8.25"/>
    <row r="99" s="12" customFormat="1" ht="8.25"/>
    <row r="100" s="12" customFormat="1" ht="8.25"/>
    <row r="101" s="12" customFormat="1" ht="8.25"/>
    <row r="102" s="12" customFormat="1" ht="8.25"/>
    <row r="103" s="12" customFormat="1" ht="8.25"/>
    <row r="104" s="12" customFormat="1" ht="8.25"/>
    <row r="105" s="12" customFormat="1" ht="8.25"/>
    <row r="106" s="12" customFormat="1" ht="8.25"/>
    <row r="107" s="12" customFormat="1" ht="8.25"/>
    <row r="108" s="12" customFormat="1" ht="8.25"/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1"/>
  <sheetViews>
    <sheetView workbookViewId="0" topLeftCell="A1">
      <selection activeCell="AE1" sqref="AE1:AE16384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4.8515625" style="1" bestFit="1" customWidth="1"/>
    <col min="4" max="29" width="6.00390625" style="1" customWidth="1"/>
    <col min="30" max="30" width="1.8515625" style="1" customWidth="1"/>
    <col min="31" max="16384" width="9.140625" style="1" customWidth="1"/>
  </cols>
  <sheetData>
    <row r="1" s="8" customFormat="1" ht="9">
      <c r="AD1" s="9"/>
    </row>
    <row r="2" spans="2:30" s="8" customFormat="1" ht="20.25">
      <c r="B2" s="11" t="s">
        <v>92</v>
      </c>
      <c r="D2" s="10">
        <v>3</v>
      </c>
      <c r="AD2" s="9"/>
    </row>
    <row r="3" spans="27:30" s="12" customFormat="1" ht="8.25">
      <c r="AA3" s="13"/>
      <c r="AB3" s="13"/>
      <c r="AC3" s="13" t="s">
        <v>23</v>
      </c>
      <c r="AD3" s="13"/>
    </row>
    <row r="4" spans="2:22" s="12" customFormat="1" ht="8.25">
      <c r="B4" s="12" t="s">
        <v>12</v>
      </c>
      <c r="C4" s="12">
        <v>30</v>
      </c>
      <c r="D4" s="12" t="s">
        <v>4</v>
      </c>
      <c r="G4" s="12">
        <v>1</v>
      </c>
      <c r="H4" s="12">
        <v>2</v>
      </c>
      <c r="I4" s="12">
        <v>3</v>
      </c>
      <c r="J4" s="12">
        <v>4</v>
      </c>
      <c r="K4" s="12">
        <v>5</v>
      </c>
      <c r="L4" s="12">
        <v>6</v>
      </c>
      <c r="M4" s="12">
        <v>7</v>
      </c>
      <c r="N4" s="12">
        <v>8</v>
      </c>
      <c r="O4" s="12">
        <v>9</v>
      </c>
      <c r="P4" s="12">
        <v>10</v>
      </c>
      <c r="Q4" s="12">
        <v>11</v>
      </c>
      <c r="R4" s="12">
        <v>12</v>
      </c>
      <c r="S4" s="13" t="s">
        <v>25</v>
      </c>
      <c r="T4" s="13" t="s">
        <v>21</v>
      </c>
      <c r="U4" s="13" t="s">
        <v>22</v>
      </c>
      <c r="V4" s="13" t="s">
        <v>24</v>
      </c>
    </row>
    <row r="5" spans="2:22" s="12" customFormat="1" ht="8.25">
      <c r="B5" s="12" t="s">
        <v>13</v>
      </c>
      <c r="C5" s="12">
        <v>1.6</v>
      </c>
      <c r="D5" s="12" t="s">
        <v>4</v>
      </c>
      <c r="G5" s="12">
        <v>0</v>
      </c>
      <c r="H5" s="14">
        <v>14</v>
      </c>
      <c r="I5" s="14">
        <v>27.3333333333333</v>
      </c>
      <c r="J5" s="14">
        <v>40.6666666666666</v>
      </c>
      <c r="K5" s="14">
        <v>54</v>
      </c>
      <c r="L5" s="14">
        <v>67.3333333333333</v>
      </c>
      <c r="M5" s="14">
        <v>80.666666666</v>
      </c>
      <c r="N5" s="14">
        <v>94</v>
      </c>
      <c r="O5" s="14">
        <v>107.333333333333</v>
      </c>
      <c r="P5" s="14">
        <v>120.666666666666</v>
      </c>
      <c r="Q5" s="14">
        <v>134</v>
      </c>
      <c r="R5" s="14">
        <v>147.333333333333</v>
      </c>
      <c r="S5" s="14">
        <v>162</v>
      </c>
      <c r="T5" s="14">
        <v>163</v>
      </c>
      <c r="U5" s="14">
        <v>164.333333333333</v>
      </c>
      <c r="V5" s="14">
        <v>171.66666666666</v>
      </c>
    </row>
    <row r="6" spans="2:22" s="12" customFormat="1" ht="8.25">
      <c r="B6" s="12" t="s">
        <v>19</v>
      </c>
      <c r="C6" s="12">
        <v>29</v>
      </c>
      <c r="D6" s="12" t="s">
        <v>4</v>
      </c>
      <c r="H6" s="14">
        <f aca="true" t="shared" si="0" ref="H6:V6">H5-G5</f>
        <v>14</v>
      </c>
      <c r="I6" s="14">
        <f t="shared" si="0"/>
        <v>13.3333333333333</v>
      </c>
      <c r="J6" s="14">
        <f t="shared" si="0"/>
        <v>13.3333333333333</v>
      </c>
      <c r="K6" s="14">
        <f t="shared" si="0"/>
        <v>13.3333333333334</v>
      </c>
      <c r="L6" s="14">
        <f t="shared" si="0"/>
        <v>13.3333333333333</v>
      </c>
      <c r="M6" s="14">
        <f t="shared" si="0"/>
        <v>13.333333332666697</v>
      </c>
      <c r="N6" s="14">
        <f t="shared" si="0"/>
        <v>13.333333334000002</v>
      </c>
      <c r="O6" s="14">
        <f t="shared" si="0"/>
        <v>13.333333333333002</v>
      </c>
      <c r="P6" s="14">
        <f t="shared" si="0"/>
        <v>13.333333333333002</v>
      </c>
      <c r="Q6" s="14">
        <f t="shared" si="0"/>
        <v>13.333333333333997</v>
      </c>
      <c r="R6" s="14">
        <f t="shared" si="0"/>
        <v>13.333333333333002</v>
      </c>
      <c r="S6" s="14">
        <f t="shared" si="0"/>
        <v>14.666666666666998</v>
      </c>
      <c r="T6" s="14">
        <f t="shared" si="0"/>
        <v>1</v>
      </c>
      <c r="U6" s="14">
        <f t="shared" si="0"/>
        <v>1.3333333333330017</v>
      </c>
      <c r="V6" s="14">
        <f t="shared" si="0"/>
        <v>7.333333333327005</v>
      </c>
    </row>
    <row r="7" spans="2:22" s="12" customFormat="1" ht="8.25">
      <c r="B7" s="12" t="s">
        <v>14</v>
      </c>
      <c r="C7" s="12">
        <v>520</v>
      </c>
      <c r="D7" s="12" t="s">
        <v>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2:4" s="12" customFormat="1" ht="8.25">
      <c r="B8" s="12" t="s">
        <v>33</v>
      </c>
      <c r="C8" s="12">
        <v>5</v>
      </c>
      <c r="D8" s="12" t="s">
        <v>4</v>
      </c>
    </row>
    <row r="9" spans="2:4" s="12" customFormat="1" ht="8.25">
      <c r="B9" s="15" t="s">
        <v>28</v>
      </c>
      <c r="C9" s="15">
        <v>5</v>
      </c>
      <c r="D9" s="12" t="s">
        <v>4</v>
      </c>
    </row>
    <row r="10" spans="2:7" s="12" customFormat="1" ht="8.25">
      <c r="B10" s="12" t="s">
        <v>26</v>
      </c>
      <c r="C10" s="12">
        <v>4</v>
      </c>
      <c r="F10" s="15"/>
      <c r="G10" s="15"/>
    </row>
    <row r="11" spans="2:9" s="12" customFormat="1" ht="8.25">
      <c r="B11" s="15" t="s">
        <v>81</v>
      </c>
      <c r="C11" s="15">
        <v>13.3333333333333</v>
      </c>
      <c r="D11" s="15" t="s">
        <v>6</v>
      </c>
      <c r="E11" s="12" t="s">
        <v>80</v>
      </c>
      <c r="H11" s="14">
        <f>(SUM(D15:AD15)*C11)/1000</f>
        <v>20.87999999999995</v>
      </c>
      <c r="I11" s="12" t="s">
        <v>82</v>
      </c>
    </row>
    <row r="12" spans="2:29" s="12" customFormat="1" ht="9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24" customFormat="1" ht="8.25">
      <c r="A13" s="17"/>
      <c r="B13" s="18"/>
      <c r="C13" s="19" t="s">
        <v>0</v>
      </c>
      <c r="D13" s="20" t="s">
        <v>46</v>
      </c>
      <c r="E13" s="21" t="s">
        <v>47</v>
      </c>
      <c r="F13" s="88" t="s">
        <v>48</v>
      </c>
      <c r="G13" s="89" t="s">
        <v>49</v>
      </c>
      <c r="H13" s="90" t="s">
        <v>50</v>
      </c>
      <c r="I13" s="90" t="s">
        <v>51</v>
      </c>
      <c r="J13" s="21" t="s">
        <v>52</v>
      </c>
      <c r="K13" s="20" t="s">
        <v>20</v>
      </c>
      <c r="L13" s="21" t="s">
        <v>53</v>
      </c>
      <c r="M13" s="20" t="s">
        <v>54</v>
      </c>
      <c r="N13" s="89" t="s">
        <v>69</v>
      </c>
      <c r="O13" s="21" t="s">
        <v>55</v>
      </c>
      <c r="P13" s="20" t="s">
        <v>56</v>
      </c>
      <c r="Q13" s="21" t="s">
        <v>57</v>
      </c>
      <c r="R13" s="20" t="s">
        <v>58</v>
      </c>
      <c r="S13" s="21" t="s">
        <v>59</v>
      </c>
      <c r="T13" s="20" t="s">
        <v>60</v>
      </c>
      <c r="U13" s="21" t="s">
        <v>61</v>
      </c>
      <c r="V13" s="20" t="s">
        <v>62</v>
      </c>
      <c r="W13" s="21" t="s">
        <v>63</v>
      </c>
      <c r="X13" s="20" t="s">
        <v>70</v>
      </c>
      <c r="Y13" s="20" t="s">
        <v>64</v>
      </c>
      <c r="Z13" s="21" t="s">
        <v>65</v>
      </c>
      <c r="AA13" s="20" t="s">
        <v>66</v>
      </c>
      <c r="AB13" s="20" t="s">
        <v>67</v>
      </c>
      <c r="AC13" s="20" t="s">
        <v>68</v>
      </c>
    </row>
    <row r="14" spans="1:29" s="24" customFormat="1" ht="8.25">
      <c r="A14" s="17"/>
      <c r="B14" s="18"/>
      <c r="C14" s="17"/>
      <c r="D14" s="20" t="s">
        <v>77</v>
      </c>
      <c r="E14" s="20" t="s">
        <v>79</v>
      </c>
      <c r="F14" s="20" t="s">
        <v>77</v>
      </c>
      <c r="G14" s="20" t="s">
        <v>77</v>
      </c>
      <c r="H14" s="20" t="s">
        <v>77</v>
      </c>
      <c r="I14" s="20" t="s">
        <v>79</v>
      </c>
      <c r="J14" s="20" t="s">
        <v>79</v>
      </c>
      <c r="K14" s="20" t="s">
        <v>79</v>
      </c>
      <c r="L14" s="20" t="s">
        <v>79</v>
      </c>
      <c r="M14" s="20" t="s">
        <v>79</v>
      </c>
      <c r="N14" s="20" t="s">
        <v>76</v>
      </c>
      <c r="O14" s="20" t="s">
        <v>79</v>
      </c>
      <c r="P14" s="20" t="s">
        <v>79</v>
      </c>
      <c r="Q14" s="20" t="s">
        <v>79</v>
      </c>
      <c r="R14" s="20" t="s">
        <v>79</v>
      </c>
      <c r="S14" s="20" t="s">
        <v>79</v>
      </c>
      <c r="T14" s="20" t="s">
        <v>79</v>
      </c>
      <c r="U14" s="20" t="s">
        <v>79</v>
      </c>
      <c r="V14" s="20" t="s">
        <v>79</v>
      </c>
      <c r="W14" s="20" t="s">
        <v>79</v>
      </c>
      <c r="X14" s="20" t="s">
        <v>76</v>
      </c>
      <c r="Y14" s="20" t="s">
        <v>77</v>
      </c>
      <c r="Z14" s="20" t="s">
        <v>77</v>
      </c>
      <c r="AA14" s="20" t="s">
        <v>77</v>
      </c>
      <c r="AB14" s="20" t="s">
        <v>79</v>
      </c>
      <c r="AC14" s="20" t="s">
        <v>77</v>
      </c>
    </row>
    <row r="15" spans="1:29" s="24" customFormat="1" ht="9" thickBot="1">
      <c r="A15" s="17"/>
      <c r="B15" s="25"/>
      <c r="C15" s="26"/>
      <c r="D15" s="27">
        <v>54</v>
      </c>
      <c r="E15" s="27">
        <v>58</v>
      </c>
      <c r="F15" s="27">
        <v>54</v>
      </c>
      <c r="G15" s="27">
        <v>39</v>
      </c>
      <c r="H15" s="27">
        <v>39</v>
      </c>
      <c r="I15" s="27">
        <v>58</v>
      </c>
      <c r="J15" s="27">
        <v>79</v>
      </c>
      <c r="K15" s="27">
        <v>79</v>
      </c>
      <c r="L15" s="27">
        <v>79</v>
      </c>
      <c r="M15" s="27">
        <v>58</v>
      </c>
      <c r="N15" s="27">
        <v>20</v>
      </c>
      <c r="O15" s="27">
        <v>79</v>
      </c>
      <c r="P15" s="27">
        <v>87</v>
      </c>
      <c r="Q15" s="27">
        <v>79</v>
      </c>
      <c r="R15" s="27">
        <v>87</v>
      </c>
      <c r="S15" s="27">
        <v>58</v>
      </c>
      <c r="T15" s="27">
        <v>79</v>
      </c>
      <c r="U15" s="27">
        <v>79</v>
      </c>
      <c r="V15" s="27">
        <v>79</v>
      </c>
      <c r="W15" s="27">
        <v>58</v>
      </c>
      <c r="X15" s="27">
        <v>20</v>
      </c>
      <c r="Y15" s="27">
        <v>39</v>
      </c>
      <c r="Z15" s="27">
        <v>39</v>
      </c>
      <c r="AA15" s="27">
        <v>54</v>
      </c>
      <c r="AB15" s="27">
        <v>58</v>
      </c>
      <c r="AC15" s="27">
        <v>54</v>
      </c>
    </row>
    <row r="16" spans="1:29" s="12" customFormat="1" ht="9" thickBot="1">
      <c r="A16" s="28"/>
      <c r="B16" s="16" t="s">
        <v>42</v>
      </c>
      <c r="C16" s="16"/>
      <c r="D16" s="29" t="str">
        <f aca="true" t="shared" si="1" ref="D16:V16">IF(D17&gt;D18,"OK","NG")</f>
        <v>OK</v>
      </c>
      <c r="E16" s="29" t="str">
        <f t="shared" si="1"/>
        <v>OK</v>
      </c>
      <c r="F16" s="29" t="str">
        <f>IF(F17&gt;F18,"OK","NG")</f>
        <v>OK</v>
      </c>
      <c r="G16" s="29" t="str">
        <f t="shared" si="1"/>
        <v>OK</v>
      </c>
      <c r="H16" s="29" t="str">
        <f>IF(H17&gt;H18,"OK","NG")</f>
        <v>OK</v>
      </c>
      <c r="I16" s="29" t="str">
        <f t="shared" si="1"/>
        <v>OK</v>
      </c>
      <c r="J16" s="29" t="str">
        <f t="shared" si="1"/>
        <v>OK</v>
      </c>
      <c r="K16" s="29" t="str">
        <f t="shared" si="1"/>
        <v>OK</v>
      </c>
      <c r="L16" s="29" t="str">
        <f t="shared" si="1"/>
        <v>OK</v>
      </c>
      <c r="M16" s="29" t="str">
        <f>IF(M17&gt;M18,"OK","NG")</f>
        <v>OK</v>
      </c>
      <c r="N16" s="29" t="str">
        <f t="shared" si="1"/>
        <v>OK</v>
      </c>
      <c r="O16" s="29" t="str">
        <f t="shared" si="1"/>
        <v>OK</v>
      </c>
      <c r="P16" s="29" t="str">
        <f t="shared" si="1"/>
        <v>OK</v>
      </c>
      <c r="Q16" s="29" t="str">
        <f>IF(Q17&gt;Q18,"OK","NG")</f>
        <v>OK</v>
      </c>
      <c r="R16" s="29" t="str">
        <f>IF(R17&gt;R18,"OK","NG")</f>
        <v>OK</v>
      </c>
      <c r="S16" s="29" t="str">
        <f t="shared" si="1"/>
        <v>OK</v>
      </c>
      <c r="T16" s="29" t="str">
        <f t="shared" si="1"/>
        <v>OK</v>
      </c>
      <c r="U16" s="29" t="str">
        <f t="shared" si="1"/>
        <v>OK</v>
      </c>
      <c r="V16" s="29" t="str">
        <f t="shared" si="1"/>
        <v>OK</v>
      </c>
      <c r="W16" s="29" t="str">
        <f aca="true" t="shared" si="2" ref="W16:AC16">IF(W17&gt;W18,"OK","NG")</f>
        <v>OK</v>
      </c>
      <c r="X16" s="29" t="str">
        <f t="shared" si="2"/>
        <v>OK</v>
      </c>
      <c r="Y16" s="29" t="str">
        <f t="shared" si="2"/>
        <v>OK</v>
      </c>
      <c r="Z16" s="29" t="str">
        <f t="shared" si="2"/>
        <v>OK</v>
      </c>
      <c r="AA16" s="29" t="str">
        <f t="shared" si="2"/>
        <v>OK</v>
      </c>
      <c r="AB16" s="29" t="str">
        <f t="shared" si="2"/>
        <v>OK</v>
      </c>
      <c r="AC16" s="29" t="str">
        <f t="shared" si="2"/>
        <v>OK</v>
      </c>
    </row>
    <row r="17" spans="1:29" s="12" customFormat="1" ht="9" thickBot="1">
      <c r="A17" s="28"/>
      <c r="B17" s="16" t="s">
        <v>41</v>
      </c>
      <c r="C17" s="16"/>
      <c r="D17" s="30">
        <v>534.42</v>
      </c>
      <c r="E17" s="30">
        <v>568.44</v>
      </c>
      <c r="F17" s="30">
        <v>534.42</v>
      </c>
      <c r="G17" s="30">
        <v>321.11</v>
      </c>
      <c r="H17" s="30">
        <v>321.11</v>
      </c>
      <c r="I17" s="30">
        <v>568.44</v>
      </c>
      <c r="J17" s="30">
        <v>853.79</v>
      </c>
      <c r="K17" s="30">
        <v>853.79</v>
      </c>
      <c r="L17" s="30">
        <v>853.79</v>
      </c>
      <c r="M17" s="30">
        <v>568.44</v>
      </c>
      <c r="N17" s="30">
        <v>114.96</v>
      </c>
      <c r="O17" s="30">
        <v>853.79</v>
      </c>
      <c r="P17" s="30">
        <v>944.58</v>
      </c>
      <c r="Q17" s="30">
        <v>853.79</v>
      </c>
      <c r="R17" s="30">
        <v>944.58</v>
      </c>
      <c r="S17" s="30">
        <v>568.44</v>
      </c>
      <c r="T17" s="30">
        <v>853.79</v>
      </c>
      <c r="U17" s="30">
        <v>853.79</v>
      </c>
      <c r="V17" s="30">
        <v>853.79</v>
      </c>
      <c r="W17" s="30">
        <v>568.44</v>
      </c>
      <c r="X17" s="30">
        <v>114.96</v>
      </c>
      <c r="Y17" s="30">
        <v>321.11</v>
      </c>
      <c r="Z17" s="30">
        <v>321.11</v>
      </c>
      <c r="AA17" s="30">
        <v>534.42</v>
      </c>
      <c r="AB17" s="30">
        <v>568.44</v>
      </c>
      <c r="AC17" s="30">
        <v>534.42</v>
      </c>
    </row>
    <row r="18" spans="1:29" s="34" customFormat="1" ht="9" thickBot="1">
      <c r="A18" s="31"/>
      <c r="B18" s="32" t="s">
        <v>38</v>
      </c>
      <c r="C18" s="32"/>
      <c r="D18" s="33">
        <f aca="true" t="shared" si="3" ref="D18:AC18">MAX(D19:D21)</f>
        <v>519.5980537999999</v>
      </c>
      <c r="E18" s="33">
        <f t="shared" si="3"/>
        <v>561.3095289999999</v>
      </c>
      <c r="F18" s="33">
        <f t="shared" si="3"/>
        <v>519.5980537999999</v>
      </c>
      <c r="G18" s="33">
        <f t="shared" si="3"/>
        <v>301.0827842362891</v>
      </c>
      <c r="H18" s="33">
        <f t="shared" si="3"/>
        <v>301.0827842362891</v>
      </c>
      <c r="I18" s="33">
        <f t="shared" si="3"/>
        <v>541.689244</v>
      </c>
      <c r="J18" s="33">
        <f t="shared" si="3"/>
        <v>797.4194749999999</v>
      </c>
      <c r="K18" s="33">
        <f t="shared" si="3"/>
        <v>852.1555249999999</v>
      </c>
      <c r="L18" s="33">
        <f t="shared" si="3"/>
        <v>797.4194749999999</v>
      </c>
      <c r="M18" s="33">
        <f t="shared" si="3"/>
        <v>551.2689922000001</v>
      </c>
      <c r="N18" s="33">
        <f t="shared" si="3"/>
        <v>108.7931994641404</v>
      </c>
      <c r="O18" s="33">
        <f t="shared" si="3"/>
        <v>852.0848430000001</v>
      </c>
      <c r="P18" s="33">
        <f t="shared" si="3"/>
        <v>927.4973924</v>
      </c>
      <c r="Q18" s="33">
        <f t="shared" si="3"/>
        <v>852.0848430000001</v>
      </c>
      <c r="R18" s="33">
        <f t="shared" si="3"/>
        <v>927.4973924</v>
      </c>
      <c r="S18" s="33">
        <f t="shared" si="3"/>
        <v>541.689244</v>
      </c>
      <c r="T18" s="33">
        <f t="shared" si="3"/>
        <v>797.4194749999999</v>
      </c>
      <c r="U18" s="33">
        <f t="shared" si="3"/>
        <v>852.1555249999999</v>
      </c>
      <c r="V18" s="33">
        <f t="shared" si="3"/>
        <v>797.4194749999999</v>
      </c>
      <c r="W18" s="33">
        <f t="shared" si="3"/>
        <v>551.2689922000001</v>
      </c>
      <c r="X18" s="33">
        <f t="shared" si="3"/>
        <v>108.7931994641404</v>
      </c>
      <c r="Y18" s="33">
        <f t="shared" si="3"/>
        <v>301.0827842362891</v>
      </c>
      <c r="Z18" s="33">
        <f t="shared" si="3"/>
        <v>301.0827842362891</v>
      </c>
      <c r="AA18" s="33">
        <f t="shared" si="3"/>
        <v>519.5980537999999</v>
      </c>
      <c r="AB18" s="33">
        <f t="shared" si="3"/>
        <v>561.3095289999999</v>
      </c>
      <c r="AC18" s="33">
        <f t="shared" si="3"/>
        <v>519.5980537999999</v>
      </c>
    </row>
    <row r="19" spans="1:29" s="12" customFormat="1" ht="8.25">
      <c r="A19" s="28"/>
      <c r="B19" s="35" t="s">
        <v>31</v>
      </c>
      <c r="C19" s="36"/>
      <c r="D19" s="37">
        <f aca="true" t="shared" si="4" ref="D19:AC19">1.4*D22</f>
        <v>430.1665349333332</v>
      </c>
      <c r="E19" s="37">
        <f t="shared" si="4"/>
        <v>462.2264173333333</v>
      </c>
      <c r="F19" s="37">
        <f t="shared" si="4"/>
        <v>430.1665349333332</v>
      </c>
      <c r="G19" s="37">
        <f t="shared" si="4"/>
        <v>255.0957266666666</v>
      </c>
      <c r="H19" s="37">
        <f t="shared" si="4"/>
        <v>255.0957266666666</v>
      </c>
      <c r="I19" s="37">
        <f t="shared" si="4"/>
        <v>433.7211573333333</v>
      </c>
      <c r="J19" s="37">
        <f t="shared" si="4"/>
        <v>533.8300333333332</v>
      </c>
      <c r="K19" s="37">
        <f t="shared" si="4"/>
        <v>569.7783</v>
      </c>
      <c r="L19" s="37">
        <f t="shared" si="4"/>
        <v>533.8300333333332</v>
      </c>
      <c r="M19" s="37">
        <f t="shared" si="4"/>
        <v>439.19072773333335</v>
      </c>
      <c r="N19" s="37">
        <f t="shared" si="4"/>
        <v>95.78099530906668</v>
      </c>
      <c r="O19" s="37">
        <f t="shared" si="4"/>
        <v>688.6534946666666</v>
      </c>
      <c r="P19" s="37">
        <f t="shared" si="4"/>
        <v>747.4332021333332</v>
      </c>
      <c r="Q19" s="37">
        <f t="shared" si="4"/>
        <v>688.6534946666666</v>
      </c>
      <c r="R19" s="37">
        <f t="shared" si="4"/>
        <v>747.4332021333332</v>
      </c>
      <c r="S19" s="37">
        <f t="shared" si="4"/>
        <v>433.7211573333333</v>
      </c>
      <c r="T19" s="37">
        <f t="shared" si="4"/>
        <v>533.8300333333332</v>
      </c>
      <c r="U19" s="37">
        <f t="shared" si="4"/>
        <v>569.7783</v>
      </c>
      <c r="V19" s="37">
        <f t="shared" si="4"/>
        <v>533.8300333333332</v>
      </c>
      <c r="W19" s="37">
        <f t="shared" si="4"/>
        <v>439.19072773333335</v>
      </c>
      <c r="X19" s="37">
        <f t="shared" si="4"/>
        <v>95.78099530906668</v>
      </c>
      <c r="Y19" s="37">
        <f t="shared" si="4"/>
        <v>255.0957266666666</v>
      </c>
      <c r="Z19" s="37">
        <f t="shared" si="4"/>
        <v>255.0957266666666</v>
      </c>
      <c r="AA19" s="37">
        <f t="shared" si="4"/>
        <v>430.1665349333332</v>
      </c>
      <c r="AB19" s="37">
        <f t="shared" si="4"/>
        <v>462.2264173333333</v>
      </c>
      <c r="AC19" s="37">
        <f t="shared" si="4"/>
        <v>430.1665349333332</v>
      </c>
    </row>
    <row r="20" spans="1:29" s="12" customFormat="1" ht="8.25">
      <c r="A20" s="28"/>
      <c r="B20" s="38" t="s">
        <v>29</v>
      </c>
      <c r="C20" s="38"/>
      <c r="D20" s="39">
        <f aca="true" t="shared" si="5" ref="D20:AC20">(1.2*D22)+(1.6*D24)+(0.5*(D25+D26))</f>
        <v>519.5980537999999</v>
      </c>
      <c r="E20" s="39">
        <f t="shared" si="5"/>
        <v>561.3095289999999</v>
      </c>
      <c r="F20" s="39">
        <f t="shared" si="5"/>
        <v>519.5980537999999</v>
      </c>
      <c r="G20" s="39">
        <f t="shared" si="5"/>
        <v>301.0827842362891</v>
      </c>
      <c r="H20" s="39">
        <f t="shared" si="5"/>
        <v>301.0827842362891</v>
      </c>
      <c r="I20" s="39">
        <f t="shared" si="5"/>
        <v>541.689244</v>
      </c>
      <c r="J20" s="39">
        <f t="shared" si="5"/>
        <v>797.4194749999999</v>
      </c>
      <c r="K20" s="39">
        <f t="shared" si="5"/>
        <v>852.1555249999999</v>
      </c>
      <c r="L20" s="39">
        <f t="shared" si="5"/>
        <v>797.4194749999999</v>
      </c>
      <c r="M20" s="39">
        <f t="shared" si="5"/>
        <v>551.2689922000001</v>
      </c>
      <c r="N20" s="39">
        <f t="shared" si="5"/>
        <v>108.7931994641404</v>
      </c>
      <c r="O20" s="39">
        <f t="shared" si="5"/>
        <v>852.0848430000001</v>
      </c>
      <c r="P20" s="39">
        <f t="shared" si="5"/>
        <v>927.4973924</v>
      </c>
      <c r="Q20" s="39">
        <f t="shared" si="5"/>
        <v>852.0848430000001</v>
      </c>
      <c r="R20" s="39">
        <f t="shared" si="5"/>
        <v>927.4973924</v>
      </c>
      <c r="S20" s="39">
        <f t="shared" si="5"/>
        <v>541.689244</v>
      </c>
      <c r="T20" s="39">
        <f t="shared" si="5"/>
        <v>797.4194749999999</v>
      </c>
      <c r="U20" s="39">
        <f t="shared" si="5"/>
        <v>852.1555249999999</v>
      </c>
      <c r="V20" s="39">
        <f t="shared" si="5"/>
        <v>797.4194749999999</v>
      </c>
      <c r="W20" s="39">
        <f t="shared" si="5"/>
        <v>551.2689922000001</v>
      </c>
      <c r="X20" s="39">
        <f t="shared" si="5"/>
        <v>108.7931994641404</v>
      </c>
      <c r="Y20" s="39">
        <f t="shared" si="5"/>
        <v>301.0827842362891</v>
      </c>
      <c r="Z20" s="39">
        <f t="shared" si="5"/>
        <v>301.0827842362891</v>
      </c>
      <c r="AA20" s="39">
        <f t="shared" si="5"/>
        <v>519.5980537999999</v>
      </c>
      <c r="AB20" s="39">
        <f t="shared" si="5"/>
        <v>561.3095289999999</v>
      </c>
      <c r="AC20" s="39">
        <f t="shared" si="5"/>
        <v>519.5980537999999</v>
      </c>
    </row>
    <row r="21" spans="1:29" s="12" customFormat="1" ht="9" thickBot="1">
      <c r="A21" s="28"/>
      <c r="B21" s="16" t="s">
        <v>30</v>
      </c>
      <c r="C21" s="16"/>
      <c r="D21" s="40">
        <f aca="true" t="shared" si="6" ref="D21:AC21">(1.2*D22)+(1*D24)+(1.6*(D25+D26))</f>
        <v>469.74153279999985</v>
      </c>
      <c r="E21" s="40">
        <f t="shared" si="6"/>
        <v>508.8327919999999</v>
      </c>
      <c r="F21" s="40">
        <f t="shared" si="6"/>
        <v>469.74153279999985</v>
      </c>
      <c r="G21" s="40">
        <f t="shared" si="6"/>
        <v>270.17179514768065</v>
      </c>
      <c r="H21" s="40">
        <f t="shared" si="6"/>
        <v>270.17179514768065</v>
      </c>
      <c r="I21" s="40">
        <f t="shared" si="6"/>
        <v>487.682912</v>
      </c>
      <c r="J21" s="40">
        <f t="shared" si="6"/>
        <v>689.4085999999999</v>
      </c>
      <c r="K21" s="40">
        <f t="shared" si="6"/>
        <v>736.5414</v>
      </c>
      <c r="L21" s="40">
        <f t="shared" si="6"/>
        <v>689.4085999999999</v>
      </c>
      <c r="M21" s="40">
        <f t="shared" si="6"/>
        <v>492.48671520000005</v>
      </c>
      <c r="N21" s="40">
        <f t="shared" si="6"/>
        <v>98.78249815728775</v>
      </c>
      <c r="O21" s="40">
        <f t="shared" si="6"/>
        <v>768.876664</v>
      </c>
      <c r="P21" s="40">
        <f t="shared" si="6"/>
        <v>835.2541504</v>
      </c>
      <c r="Q21" s="40">
        <f t="shared" si="6"/>
        <v>768.876664</v>
      </c>
      <c r="R21" s="40">
        <f t="shared" si="6"/>
        <v>835.2541504</v>
      </c>
      <c r="S21" s="40">
        <f t="shared" si="6"/>
        <v>487.682912</v>
      </c>
      <c r="T21" s="40">
        <f t="shared" si="6"/>
        <v>689.4085999999999</v>
      </c>
      <c r="U21" s="40">
        <f t="shared" si="6"/>
        <v>736.5414</v>
      </c>
      <c r="V21" s="40">
        <f t="shared" si="6"/>
        <v>689.4085999999999</v>
      </c>
      <c r="W21" s="40">
        <f t="shared" si="6"/>
        <v>492.48671520000005</v>
      </c>
      <c r="X21" s="40">
        <f t="shared" si="6"/>
        <v>98.78249815728775</v>
      </c>
      <c r="Y21" s="40">
        <f t="shared" si="6"/>
        <v>270.17179514768065</v>
      </c>
      <c r="Z21" s="40">
        <f t="shared" si="6"/>
        <v>270.17179514768065</v>
      </c>
      <c r="AA21" s="40">
        <f t="shared" si="6"/>
        <v>469.74153279999985</v>
      </c>
      <c r="AB21" s="40">
        <f t="shared" si="6"/>
        <v>508.8327919999999</v>
      </c>
      <c r="AC21" s="40">
        <f t="shared" si="6"/>
        <v>469.74153279999985</v>
      </c>
    </row>
    <row r="22" spans="1:29" s="12" customFormat="1" ht="8.25">
      <c r="A22" s="28"/>
      <c r="B22" s="35" t="s">
        <v>34</v>
      </c>
      <c r="C22" s="36"/>
      <c r="D22" s="37">
        <f aca="true" t="shared" si="7" ref="D22:AC22">(SUM(D73:D85)+($C$4*SUM(D32:D44))+($C$5*SUM(D32:D44))+($C$6*SUM(D32:D42))+($C$7*SUM(D46:D58))+($C$8*SUM(D43:D44))+(D15*D28)+D86)/1000</f>
        <v>307.2618106666666</v>
      </c>
      <c r="E22" s="37">
        <f t="shared" si="7"/>
        <v>330.16172666666665</v>
      </c>
      <c r="F22" s="37">
        <f t="shared" si="7"/>
        <v>307.2618106666666</v>
      </c>
      <c r="G22" s="37">
        <f t="shared" si="7"/>
        <v>182.2112333333333</v>
      </c>
      <c r="H22" s="37">
        <f t="shared" si="7"/>
        <v>182.2112333333333</v>
      </c>
      <c r="I22" s="37">
        <f t="shared" si="7"/>
        <v>309.80082666666664</v>
      </c>
      <c r="J22" s="37">
        <f t="shared" si="7"/>
        <v>381.3071666666666</v>
      </c>
      <c r="K22" s="37">
        <f t="shared" si="7"/>
        <v>406.98449999999997</v>
      </c>
      <c r="L22" s="37">
        <f t="shared" si="7"/>
        <v>381.3071666666666</v>
      </c>
      <c r="M22" s="37">
        <f t="shared" si="7"/>
        <v>313.7076626666667</v>
      </c>
      <c r="N22" s="37">
        <f t="shared" si="7"/>
        <v>68.41499664933335</v>
      </c>
      <c r="O22" s="37">
        <f t="shared" si="7"/>
        <v>491.89535333333333</v>
      </c>
      <c r="P22" s="37">
        <f t="shared" si="7"/>
        <v>533.8808586666667</v>
      </c>
      <c r="Q22" s="37">
        <f t="shared" si="7"/>
        <v>491.89535333333333</v>
      </c>
      <c r="R22" s="37">
        <f t="shared" si="7"/>
        <v>533.8808586666667</v>
      </c>
      <c r="S22" s="37">
        <f t="shared" si="7"/>
        <v>309.80082666666664</v>
      </c>
      <c r="T22" s="37">
        <f t="shared" si="7"/>
        <v>381.3071666666666</v>
      </c>
      <c r="U22" s="37">
        <f t="shared" si="7"/>
        <v>406.98449999999997</v>
      </c>
      <c r="V22" s="37">
        <f t="shared" si="7"/>
        <v>381.3071666666666</v>
      </c>
      <c r="W22" s="37">
        <f t="shared" si="7"/>
        <v>313.7076626666667</v>
      </c>
      <c r="X22" s="37">
        <f t="shared" si="7"/>
        <v>68.41499664933335</v>
      </c>
      <c r="Y22" s="37">
        <f t="shared" si="7"/>
        <v>182.2112333333333</v>
      </c>
      <c r="Z22" s="37">
        <f t="shared" si="7"/>
        <v>182.2112333333333</v>
      </c>
      <c r="AA22" s="37">
        <f t="shared" si="7"/>
        <v>307.2618106666666</v>
      </c>
      <c r="AB22" s="37">
        <f t="shared" si="7"/>
        <v>330.16172666666665</v>
      </c>
      <c r="AC22" s="37">
        <f t="shared" si="7"/>
        <v>307.2618106666666</v>
      </c>
    </row>
    <row r="23" spans="1:29" s="12" customFormat="1" ht="8.25">
      <c r="A23" s="28"/>
      <c r="B23" s="41" t="s">
        <v>35</v>
      </c>
      <c r="C23" s="38"/>
      <c r="D23" s="39">
        <f aca="true" t="shared" si="8" ref="D23:AC23">((D60*D32)+(D61*D33)+(D62*D34)+(D63*D35)+(D64*D36)+(D65*D37)+(D66*D38)+(D67*D39)+(D68*D40)+(D69*D41)+(D70*D42))/1000</f>
        <v>231.6754</v>
      </c>
      <c r="E23" s="39">
        <f t="shared" si="8"/>
        <v>252.26379999999997</v>
      </c>
      <c r="F23" s="39">
        <f t="shared" si="8"/>
        <v>231.6754</v>
      </c>
      <c r="G23" s="39">
        <f t="shared" si="8"/>
        <v>109.7655</v>
      </c>
      <c r="H23" s="39">
        <f t="shared" si="8"/>
        <v>109.7655</v>
      </c>
      <c r="I23" s="39">
        <f t="shared" si="8"/>
        <v>259.61680000000007</v>
      </c>
      <c r="J23" s="39">
        <f t="shared" si="8"/>
        <v>519.225</v>
      </c>
      <c r="K23" s="39">
        <f t="shared" si="8"/>
        <v>555.775</v>
      </c>
      <c r="L23" s="39">
        <f t="shared" si="8"/>
        <v>519.225</v>
      </c>
      <c r="M23" s="39">
        <f t="shared" si="8"/>
        <v>269.04480000000007</v>
      </c>
      <c r="N23" s="39">
        <f t="shared" si="8"/>
        <v>23.0506</v>
      </c>
      <c r="O23" s="39">
        <f t="shared" si="8"/>
        <v>399.99460000000005</v>
      </c>
      <c r="P23" s="39">
        <f t="shared" si="8"/>
        <v>438.8908</v>
      </c>
      <c r="Q23" s="39">
        <f t="shared" si="8"/>
        <v>399.99460000000005</v>
      </c>
      <c r="R23" s="39">
        <f t="shared" si="8"/>
        <v>438.8908</v>
      </c>
      <c r="S23" s="39">
        <f t="shared" si="8"/>
        <v>259.61680000000007</v>
      </c>
      <c r="T23" s="39">
        <f t="shared" si="8"/>
        <v>519.225</v>
      </c>
      <c r="U23" s="39">
        <f t="shared" si="8"/>
        <v>555.775</v>
      </c>
      <c r="V23" s="39">
        <f t="shared" si="8"/>
        <v>519.225</v>
      </c>
      <c r="W23" s="39">
        <f t="shared" si="8"/>
        <v>269.04480000000007</v>
      </c>
      <c r="X23" s="39">
        <f t="shared" si="8"/>
        <v>23.0506</v>
      </c>
      <c r="Y23" s="39">
        <f t="shared" si="8"/>
        <v>109.7655</v>
      </c>
      <c r="Z23" s="39">
        <f t="shared" si="8"/>
        <v>109.7655</v>
      </c>
      <c r="AA23" s="39">
        <f t="shared" si="8"/>
        <v>231.6754</v>
      </c>
      <c r="AB23" s="39">
        <f t="shared" si="8"/>
        <v>252.26379999999997</v>
      </c>
      <c r="AC23" s="39">
        <f t="shared" si="8"/>
        <v>231.6754</v>
      </c>
    </row>
    <row r="24" spans="1:29" s="12" customFormat="1" ht="8.25">
      <c r="A24" s="28"/>
      <c r="B24" s="41" t="s">
        <v>40</v>
      </c>
      <c r="C24" s="38"/>
      <c r="D24" s="39">
        <f aca="true" t="shared" si="9" ref="D24:AC24">D23*D27</f>
        <v>92.67016000000001</v>
      </c>
      <c r="E24" s="39">
        <f t="shared" si="9"/>
        <v>100.90552</v>
      </c>
      <c r="F24" s="39">
        <f t="shared" si="9"/>
        <v>92.67016000000001</v>
      </c>
      <c r="G24" s="39">
        <f t="shared" si="9"/>
        <v>51.518315147680724</v>
      </c>
      <c r="H24" s="39">
        <f t="shared" si="9"/>
        <v>51.518315147680724</v>
      </c>
      <c r="I24" s="39">
        <f t="shared" si="9"/>
        <v>103.84672000000003</v>
      </c>
      <c r="J24" s="39">
        <f t="shared" si="9"/>
        <v>207.69000000000003</v>
      </c>
      <c r="K24" s="39">
        <f t="shared" si="9"/>
        <v>222.31</v>
      </c>
      <c r="L24" s="39">
        <f t="shared" si="9"/>
        <v>207.69000000000003</v>
      </c>
      <c r="M24" s="39">
        <f t="shared" si="9"/>
        <v>107.61792000000003</v>
      </c>
      <c r="N24" s="39">
        <f t="shared" si="9"/>
        <v>16.684502178087744</v>
      </c>
      <c r="O24" s="39">
        <f t="shared" si="9"/>
        <v>159.99784000000002</v>
      </c>
      <c r="P24" s="39">
        <f t="shared" si="9"/>
        <v>175.55632000000003</v>
      </c>
      <c r="Q24" s="39">
        <f t="shared" si="9"/>
        <v>159.99784000000002</v>
      </c>
      <c r="R24" s="39">
        <f t="shared" si="9"/>
        <v>175.55632000000003</v>
      </c>
      <c r="S24" s="39">
        <f t="shared" si="9"/>
        <v>103.84672000000003</v>
      </c>
      <c r="T24" s="39">
        <f t="shared" si="9"/>
        <v>207.69000000000003</v>
      </c>
      <c r="U24" s="39">
        <f t="shared" si="9"/>
        <v>222.31</v>
      </c>
      <c r="V24" s="39">
        <f t="shared" si="9"/>
        <v>207.69000000000003</v>
      </c>
      <c r="W24" s="39">
        <f t="shared" si="9"/>
        <v>107.61792000000003</v>
      </c>
      <c r="X24" s="39">
        <f t="shared" si="9"/>
        <v>16.684502178087744</v>
      </c>
      <c r="Y24" s="39">
        <f t="shared" si="9"/>
        <v>51.518315147680724</v>
      </c>
      <c r="Z24" s="39">
        <f t="shared" si="9"/>
        <v>51.518315147680724</v>
      </c>
      <c r="AA24" s="39">
        <f t="shared" si="9"/>
        <v>92.67016000000001</v>
      </c>
      <c r="AB24" s="39">
        <f t="shared" si="9"/>
        <v>100.90552</v>
      </c>
      <c r="AC24" s="39">
        <f t="shared" si="9"/>
        <v>92.67016000000001</v>
      </c>
    </row>
    <row r="25" spans="1:29" s="12" customFormat="1" ht="8.25">
      <c r="A25" s="28"/>
      <c r="B25" s="38" t="s">
        <v>36</v>
      </c>
      <c r="C25" s="38"/>
      <c r="D25" s="39">
        <f aca="true" t="shared" si="10" ref="D25:AC25">((D71*D43)+(D72*D44))/1000</f>
        <v>4.1786</v>
      </c>
      <c r="E25" s="39">
        <f t="shared" si="10"/>
        <v>5.866599999999999</v>
      </c>
      <c r="F25" s="39">
        <f t="shared" si="10"/>
        <v>4.1786</v>
      </c>
      <c r="G25" s="39">
        <f t="shared" si="10"/>
        <v>0</v>
      </c>
      <c r="H25" s="39">
        <f t="shared" si="10"/>
        <v>0</v>
      </c>
      <c r="I25" s="39">
        <f t="shared" si="10"/>
        <v>6.0376</v>
      </c>
      <c r="J25" s="39">
        <f t="shared" si="10"/>
        <v>12.075</v>
      </c>
      <c r="K25" s="39">
        <f t="shared" si="10"/>
        <v>12.925</v>
      </c>
      <c r="L25" s="39">
        <f t="shared" si="10"/>
        <v>12.075</v>
      </c>
      <c r="M25" s="39">
        <f t="shared" si="10"/>
        <v>4.2098</v>
      </c>
      <c r="N25" s="39">
        <f t="shared" si="10"/>
        <v>0</v>
      </c>
      <c r="O25" s="39">
        <f t="shared" si="10"/>
        <v>9.302200000000001</v>
      </c>
      <c r="P25" s="39">
        <f t="shared" si="10"/>
        <v>9.5204</v>
      </c>
      <c r="Q25" s="39">
        <f t="shared" si="10"/>
        <v>9.302200000000001</v>
      </c>
      <c r="R25" s="39">
        <f t="shared" si="10"/>
        <v>9.5204</v>
      </c>
      <c r="S25" s="39">
        <f t="shared" si="10"/>
        <v>6.0376</v>
      </c>
      <c r="T25" s="39">
        <f t="shared" si="10"/>
        <v>12.075</v>
      </c>
      <c r="U25" s="39">
        <f t="shared" si="10"/>
        <v>12.925</v>
      </c>
      <c r="V25" s="39">
        <f t="shared" si="10"/>
        <v>12.075</v>
      </c>
      <c r="W25" s="39">
        <f t="shared" si="10"/>
        <v>4.2098</v>
      </c>
      <c r="X25" s="39">
        <f t="shared" si="10"/>
        <v>0</v>
      </c>
      <c r="Y25" s="39">
        <f t="shared" si="10"/>
        <v>0</v>
      </c>
      <c r="Z25" s="39">
        <f t="shared" si="10"/>
        <v>0</v>
      </c>
      <c r="AA25" s="39">
        <f t="shared" si="10"/>
        <v>4.1786</v>
      </c>
      <c r="AB25" s="39">
        <f t="shared" si="10"/>
        <v>5.866599999999999</v>
      </c>
      <c r="AC25" s="39">
        <f t="shared" si="10"/>
        <v>4.1786</v>
      </c>
    </row>
    <row r="26" spans="1:29" s="12" customFormat="1" ht="9" thickBot="1">
      <c r="A26" s="28"/>
      <c r="B26" s="16" t="s">
        <v>37</v>
      </c>
      <c r="C26" s="16"/>
      <c r="D26" s="40">
        <f aca="true" t="shared" si="11" ref="D26:AC26">(($C$9*D43)+($C$9*D44))/1000</f>
        <v>1.04465</v>
      </c>
      <c r="E26" s="40">
        <f t="shared" si="11"/>
        <v>1.4666499999999998</v>
      </c>
      <c r="F26" s="40">
        <f t="shared" si="11"/>
        <v>1.04465</v>
      </c>
      <c r="G26" s="40">
        <f t="shared" si="11"/>
        <v>0</v>
      </c>
      <c r="H26" s="40">
        <f t="shared" si="11"/>
        <v>0</v>
      </c>
      <c r="I26" s="40">
        <f t="shared" si="11"/>
        <v>1.5094</v>
      </c>
      <c r="J26" s="40">
        <f t="shared" si="11"/>
        <v>3.01875</v>
      </c>
      <c r="K26" s="40">
        <f t="shared" si="11"/>
        <v>3.23125</v>
      </c>
      <c r="L26" s="40">
        <f t="shared" si="11"/>
        <v>3.01875</v>
      </c>
      <c r="M26" s="40">
        <f t="shared" si="11"/>
        <v>1.05245</v>
      </c>
      <c r="N26" s="40">
        <f t="shared" si="11"/>
        <v>0</v>
      </c>
      <c r="O26" s="40">
        <f t="shared" si="11"/>
        <v>2.3255500000000002</v>
      </c>
      <c r="P26" s="40">
        <f t="shared" si="11"/>
        <v>2.3801</v>
      </c>
      <c r="Q26" s="40">
        <f t="shared" si="11"/>
        <v>2.3255500000000002</v>
      </c>
      <c r="R26" s="40">
        <f t="shared" si="11"/>
        <v>2.3801</v>
      </c>
      <c r="S26" s="40">
        <f t="shared" si="11"/>
        <v>1.5094</v>
      </c>
      <c r="T26" s="40">
        <f t="shared" si="11"/>
        <v>3.01875</v>
      </c>
      <c r="U26" s="40">
        <f t="shared" si="11"/>
        <v>3.23125</v>
      </c>
      <c r="V26" s="40">
        <f t="shared" si="11"/>
        <v>3.01875</v>
      </c>
      <c r="W26" s="40">
        <f t="shared" si="11"/>
        <v>1.05245</v>
      </c>
      <c r="X26" s="40">
        <f t="shared" si="11"/>
        <v>0</v>
      </c>
      <c r="Y26" s="40">
        <f t="shared" si="11"/>
        <v>0</v>
      </c>
      <c r="Z26" s="40">
        <f t="shared" si="11"/>
        <v>0</v>
      </c>
      <c r="AA26" s="40">
        <f t="shared" si="11"/>
        <v>1.04465</v>
      </c>
      <c r="AB26" s="40">
        <f t="shared" si="11"/>
        <v>1.4666499999999998</v>
      </c>
      <c r="AC26" s="40">
        <f t="shared" si="11"/>
        <v>1.04465</v>
      </c>
    </row>
    <row r="27" spans="1:29" s="45" customFormat="1" ht="9" thickBot="1">
      <c r="A27" s="42"/>
      <c r="B27" s="43" t="s">
        <v>27</v>
      </c>
      <c r="C27" s="43"/>
      <c r="D27" s="44">
        <f aca="true" t="shared" si="12" ref="D27:AC27">IF(0.25+(15/(($C$10*D45)^0.5))&gt;0.4,IF(0.25+(15/(($C$10*D45)^0.5))&gt;1,1,0.25+(15/(($C$10*D45)^0.5))),0.4)</f>
        <v>0.4</v>
      </c>
      <c r="E27" s="44">
        <f t="shared" si="12"/>
        <v>0.4</v>
      </c>
      <c r="F27" s="44">
        <f t="shared" si="12"/>
        <v>0.4</v>
      </c>
      <c r="G27" s="44">
        <f t="shared" si="12"/>
        <v>0.46934888601318925</v>
      </c>
      <c r="H27" s="44">
        <f t="shared" si="12"/>
        <v>0.46934888601318925</v>
      </c>
      <c r="I27" s="44">
        <f t="shared" si="12"/>
        <v>0.4</v>
      </c>
      <c r="J27" s="44">
        <f t="shared" si="12"/>
        <v>0.4</v>
      </c>
      <c r="K27" s="44">
        <f t="shared" si="12"/>
        <v>0.4</v>
      </c>
      <c r="L27" s="44">
        <f t="shared" si="12"/>
        <v>0.4</v>
      </c>
      <c r="M27" s="44">
        <f t="shared" si="12"/>
        <v>0.4</v>
      </c>
      <c r="N27" s="44">
        <f t="shared" si="12"/>
        <v>0.7238207325660826</v>
      </c>
      <c r="O27" s="44">
        <f t="shared" si="12"/>
        <v>0.4</v>
      </c>
      <c r="P27" s="44">
        <f t="shared" si="12"/>
        <v>0.4</v>
      </c>
      <c r="Q27" s="44">
        <f t="shared" si="12"/>
        <v>0.4</v>
      </c>
      <c r="R27" s="44">
        <f t="shared" si="12"/>
        <v>0.4</v>
      </c>
      <c r="S27" s="44">
        <f t="shared" si="12"/>
        <v>0.4</v>
      </c>
      <c r="T27" s="44">
        <f t="shared" si="12"/>
        <v>0.4</v>
      </c>
      <c r="U27" s="44">
        <f t="shared" si="12"/>
        <v>0.4</v>
      </c>
      <c r="V27" s="44">
        <f t="shared" si="12"/>
        <v>0.4</v>
      </c>
      <c r="W27" s="44">
        <f t="shared" si="12"/>
        <v>0.4</v>
      </c>
      <c r="X27" s="44">
        <f t="shared" si="12"/>
        <v>0.7238207325660826</v>
      </c>
      <c r="Y27" s="44">
        <f t="shared" si="12"/>
        <v>0.46934888601318925</v>
      </c>
      <c r="Z27" s="44">
        <f t="shared" si="12"/>
        <v>0.46934888601318925</v>
      </c>
      <c r="AA27" s="44">
        <f t="shared" si="12"/>
        <v>0.4</v>
      </c>
      <c r="AB27" s="44">
        <f t="shared" si="12"/>
        <v>0.4</v>
      </c>
      <c r="AC27" s="44">
        <f t="shared" si="12"/>
        <v>0.4</v>
      </c>
    </row>
    <row r="28" spans="1:29" s="12" customFormat="1" ht="8.25">
      <c r="A28" s="28"/>
      <c r="B28" s="35" t="s">
        <v>43</v>
      </c>
      <c r="C28" s="36"/>
      <c r="D28" s="46">
        <v>13.3333333333333</v>
      </c>
      <c r="E28" s="46">
        <v>13.3333333333333</v>
      </c>
      <c r="F28" s="46">
        <v>13.3333333333333</v>
      </c>
      <c r="G28" s="46">
        <v>13.3333333333333</v>
      </c>
      <c r="H28" s="46">
        <v>13.3333333333333</v>
      </c>
      <c r="I28" s="46">
        <v>13.3333333333333</v>
      </c>
      <c r="J28" s="46">
        <v>13.3333333333333</v>
      </c>
      <c r="K28" s="46">
        <v>13.3333333333333</v>
      </c>
      <c r="L28" s="46">
        <v>13.3333333333333</v>
      </c>
      <c r="M28" s="46">
        <v>13.3333333333333</v>
      </c>
      <c r="N28" s="46">
        <v>13.3333333333333</v>
      </c>
      <c r="O28" s="46">
        <v>13.3333333333333</v>
      </c>
      <c r="P28" s="46">
        <v>13.3333333333333</v>
      </c>
      <c r="Q28" s="46">
        <v>13.3333333333333</v>
      </c>
      <c r="R28" s="46">
        <v>13.3333333333333</v>
      </c>
      <c r="S28" s="46">
        <v>13.3333333333333</v>
      </c>
      <c r="T28" s="46">
        <v>13.3333333333333</v>
      </c>
      <c r="U28" s="46">
        <v>13.3333333333333</v>
      </c>
      <c r="V28" s="46">
        <v>13.3333333333333</v>
      </c>
      <c r="W28" s="46">
        <v>13.3333333333333</v>
      </c>
      <c r="X28" s="46">
        <v>13.3333333333333</v>
      </c>
      <c r="Y28" s="46">
        <v>13.3333333333333</v>
      </c>
      <c r="Z28" s="46">
        <v>13.3333333333333</v>
      </c>
      <c r="AA28" s="46">
        <v>13.3333333333333</v>
      </c>
      <c r="AB28" s="46">
        <v>13.3333333333333</v>
      </c>
      <c r="AC28" s="46">
        <v>13.3333333333333</v>
      </c>
    </row>
    <row r="29" spans="1:29" s="12" customFormat="1" ht="8.25">
      <c r="A29" s="28"/>
      <c r="B29" s="41" t="s">
        <v>2</v>
      </c>
      <c r="C29" s="38"/>
      <c r="D29" s="47">
        <v>1</v>
      </c>
      <c r="E29" s="47">
        <v>1</v>
      </c>
      <c r="F29" s="47">
        <v>1</v>
      </c>
      <c r="G29" s="47">
        <v>1</v>
      </c>
      <c r="H29" s="47">
        <v>1</v>
      </c>
      <c r="I29" s="47">
        <v>1</v>
      </c>
      <c r="J29" s="47">
        <v>1</v>
      </c>
      <c r="K29" s="47">
        <v>1</v>
      </c>
      <c r="L29" s="47">
        <v>1</v>
      </c>
      <c r="M29" s="47">
        <v>1</v>
      </c>
      <c r="N29" s="47">
        <v>1</v>
      </c>
      <c r="O29" s="47">
        <v>1</v>
      </c>
      <c r="P29" s="47">
        <v>1</v>
      </c>
      <c r="Q29" s="47">
        <v>1</v>
      </c>
      <c r="R29" s="47">
        <v>1</v>
      </c>
      <c r="S29" s="47">
        <v>1</v>
      </c>
      <c r="T29" s="47">
        <v>1</v>
      </c>
      <c r="U29" s="47">
        <v>1</v>
      </c>
      <c r="V29" s="47">
        <v>1</v>
      </c>
      <c r="W29" s="47">
        <v>1</v>
      </c>
      <c r="X29" s="47">
        <v>1</v>
      </c>
      <c r="Y29" s="47">
        <v>1</v>
      </c>
      <c r="Z29" s="47">
        <v>1</v>
      </c>
      <c r="AA29" s="47">
        <v>1</v>
      </c>
      <c r="AB29" s="47">
        <v>1</v>
      </c>
      <c r="AC29" s="47">
        <v>1</v>
      </c>
    </row>
    <row r="30" spans="1:29" s="12" customFormat="1" ht="8.25">
      <c r="A30" s="28"/>
      <c r="B30" s="41" t="s">
        <v>44</v>
      </c>
      <c r="C30" s="38"/>
      <c r="D30" s="39">
        <f aca="true" t="shared" si="13" ref="D30:AC30">D29*D28</f>
        <v>13.3333333333333</v>
      </c>
      <c r="E30" s="39">
        <f t="shared" si="13"/>
        <v>13.3333333333333</v>
      </c>
      <c r="F30" s="39">
        <f t="shared" si="13"/>
        <v>13.3333333333333</v>
      </c>
      <c r="G30" s="39">
        <f t="shared" si="13"/>
        <v>13.3333333333333</v>
      </c>
      <c r="H30" s="39">
        <f t="shared" si="13"/>
        <v>13.3333333333333</v>
      </c>
      <c r="I30" s="39">
        <f t="shared" si="13"/>
        <v>13.3333333333333</v>
      </c>
      <c r="J30" s="39">
        <f t="shared" si="13"/>
        <v>13.3333333333333</v>
      </c>
      <c r="K30" s="39">
        <f t="shared" si="13"/>
        <v>13.3333333333333</v>
      </c>
      <c r="L30" s="39">
        <f t="shared" si="13"/>
        <v>13.3333333333333</v>
      </c>
      <c r="M30" s="39">
        <f t="shared" si="13"/>
        <v>13.3333333333333</v>
      </c>
      <c r="N30" s="39">
        <f t="shared" si="13"/>
        <v>13.3333333333333</v>
      </c>
      <c r="O30" s="39">
        <f t="shared" si="13"/>
        <v>13.3333333333333</v>
      </c>
      <c r="P30" s="39">
        <f t="shared" si="13"/>
        <v>13.3333333333333</v>
      </c>
      <c r="Q30" s="39">
        <f t="shared" si="13"/>
        <v>13.3333333333333</v>
      </c>
      <c r="R30" s="39">
        <f t="shared" si="13"/>
        <v>13.3333333333333</v>
      </c>
      <c r="S30" s="39">
        <f t="shared" si="13"/>
        <v>13.3333333333333</v>
      </c>
      <c r="T30" s="39">
        <f t="shared" si="13"/>
        <v>13.3333333333333</v>
      </c>
      <c r="U30" s="39">
        <f t="shared" si="13"/>
        <v>13.3333333333333</v>
      </c>
      <c r="V30" s="39">
        <f t="shared" si="13"/>
        <v>13.3333333333333</v>
      </c>
      <c r="W30" s="39">
        <f t="shared" si="13"/>
        <v>13.3333333333333</v>
      </c>
      <c r="X30" s="39">
        <f t="shared" si="13"/>
        <v>13.3333333333333</v>
      </c>
      <c r="Y30" s="39">
        <f t="shared" si="13"/>
        <v>13.3333333333333</v>
      </c>
      <c r="Z30" s="39">
        <f t="shared" si="13"/>
        <v>13.3333333333333</v>
      </c>
      <c r="AA30" s="39">
        <f t="shared" si="13"/>
        <v>13.3333333333333</v>
      </c>
      <c r="AB30" s="39">
        <f t="shared" si="13"/>
        <v>13.3333333333333</v>
      </c>
      <c r="AC30" s="39">
        <f t="shared" si="13"/>
        <v>13.3333333333333</v>
      </c>
    </row>
    <row r="31" spans="1:29" s="14" customFormat="1" ht="9" thickBot="1">
      <c r="A31" s="48"/>
      <c r="B31" s="49" t="s">
        <v>45</v>
      </c>
      <c r="C31" s="49"/>
      <c r="D31" s="40">
        <f aca="true" t="shared" si="14" ref="D31:AC31">D15*D28</f>
        <v>719.9999999999982</v>
      </c>
      <c r="E31" s="40">
        <f t="shared" si="14"/>
        <v>773.3333333333314</v>
      </c>
      <c r="F31" s="40">
        <f t="shared" si="14"/>
        <v>719.9999999999982</v>
      </c>
      <c r="G31" s="40">
        <f t="shared" si="14"/>
        <v>519.9999999999987</v>
      </c>
      <c r="H31" s="40">
        <f t="shared" si="14"/>
        <v>519.9999999999987</v>
      </c>
      <c r="I31" s="40">
        <f t="shared" si="14"/>
        <v>773.3333333333314</v>
      </c>
      <c r="J31" s="40">
        <f t="shared" si="14"/>
        <v>1053.3333333333308</v>
      </c>
      <c r="K31" s="40">
        <f t="shared" si="14"/>
        <v>1053.3333333333308</v>
      </c>
      <c r="L31" s="40">
        <f t="shared" si="14"/>
        <v>1053.3333333333308</v>
      </c>
      <c r="M31" s="40">
        <f t="shared" si="14"/>
        <v>773.3333333333314</v>
      </c>
      <c r="N31" s="40">
        <f t="shared" si="14"/>
        <v>266.666666666666</v>
      </c>
      <c r="O31" s="40">
        <f t="shared" si="14"/>
        <v>1053.3333333333308</v>
      </c>
      <c r="P31" s="40">
        <f t="shared" si="14"/>
        <v>1159.999999999997</v>
      </c>
      <c r="Q31" s="40">
        <f t="shared" si="14"/>
        <v>1053.3333333333308</v>
      </c>
      <c r="R31" s="40">
        <f t="shared" si="14"/>
        <v>1159.999999999997</v>
      </c>
      <c r="S31" s="40">
        <f t="shared" si="14"/>
        <v>773.3333333333314</v>
      </c>
      <c r="T31" s="40">
        <f t="shared" si="14"/>
        <v>1053.3333333333308</v>
      </c>
      <c r="U31" s="40">
        <f t="shared" si="14"/>
        <v>1053.3333333333308</v>
      </c>
      <c r="V31" s="40">
        <f t="shared" si="14"/>
        <v>1053.3333333333308</v>
      </c>
      <c r="W31" s="40">
        <f t="shared" si="14"/>
        <v>773.3333333333314</v>
      </c>
      <c r="X31" s="40">
        <f t="shared" si="14"/>
        <v>266.666666666666</v>
      </c>
      <c r="Y31" s="40">
        <f t="shared" si="14"/>
        <v>519.9999999999987</v>
      </c>
      <c r="Z31" s="40">
        <f t="shared" si="14"/>
        <v>519.9999999999987</v>
      </c>
      <c r="AA31" s="40">
        <f t="shared" si="14"/>
        <v>719.9999999999982</v>
      </c>
      <c r="AB31" s="40">
        <f t="shared" si="14"/>
        <v>773.3333333333314</v>
      </c>
      <c r="AC31" s="40">
        <f t="shared" si="14"/>
        <v>719.9999999999982</v>
      </c>
    </row>
    <row r="32" spans="1:29" s="14" customFormat="1" ht="8.25">
      <c r="A32" s="48"/>
      <c r="B32" s="50" t="s">
        <v>11</v>
      </c>
      <c r="C32" s="87">
        <v>2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52"/>
      <c r="O32" s="53"/>
      <c r="P32" s="53"/>
      <c r="Q32" s="53"/>
      <c r="R32" s="53"/>
      <c r="S32" s="46"/>
      <c r="T32" s="46"/>
      <c r="U32" s="46"/>
      <c r="V32" s="46"/>
      <c r="W32" s="46"/>
      <c r="X32" s="52"/>
      <c r="Y32" s="46"/>
      <c r="Z32" s="46"/>
      <c r="AA32" s="46"/>
      <c r="AB32" s="46"/>
      <c r="AC32" s="46"/>
    </row>
    <row r="33" spans="1:29" s="14" customFormat="1" ht="8.25">
      <c r="A33" s="48"/>
      <c r="B33" s="54" t="s">
        <v>7</v>
      </c>
      <c r="C33" s="91">
        <v>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56"/>
      <c r="O33" s="47"/>
      <c r="P33" s="47"/>
      <c r="Q33" s="47"/>
      <c r="R33" s="47"/>
      <c r="S33" s="47"/>
      <c r="T33" s="47"/>
      <c r="U33" s="47"/>
      <c r="V33" s="47"/>
      <c r="W33" s="47"/>
      <c r="X33" s="56"/>
      <c r="Y33" s="47"/>
      <c r="Z33" s="47"/>
      <c r="AA33" s="47"/>
      <c r="AB33" s="47"/>
      <c r="AC33" s="47"/>
    </row>
    <row r="34" spans="1:29" s="14" customFormat="1" ht="8.25">
      <c r="A34" s="48"/>
      <c r="B34" s="54" t="s">
        <v>8</v>
      </c>
      <c r="C34" s="55">
        <v>4</v>
      </c>
      <c r="D34" s="47">
        <v>269.39</v>
      </c>
      <c r="E34" s="47">
        <v>293.33</v>
      </c>
      <c r="F34" s="47">
        <v>269.39</v>
      </c>
      <c r="G34" s="47">
        <v>129.9</v>
      </c>
      <c r="H34" s="47">
        <v>129.9</v>
      </c>
      <c r="I34" s="47">
        <v>301.88</v>
      </c>
      <c r="J34" s="47">
        <v>603.75</v>
      </c>
      <c r="K34" s="47">
        <v>646.25</v>
      </c>
      <c r="L34" s="47">
        <v>603.75</v>
      </c>
      <c r="M34" s="47">
        <v>325.45</v>
      </c>
      <c r="N34" s="56">
        <v>50.11</v>
      </c>
      <c r="O34" s="47">
        <v>465.11</v>
      </c>
      <c r="P34" s="47">
        <v>540.18</v>
      </c>
      <c r="Q34" s="47">
        <v>465.11</v>
      </c>
      <c r="R34" s="47">
        <v>540.18</v>
      </c>
      <c r="S34" s="47">
        <v>301.88</v>
      </c>
      <c r="T34" s="47">
        <v>603.75</v>
      </c>
      <c r="U34" s="47">
        <v>646.25</v>
      </c>
      <c r="V34" s="47">
        <v>603.75</v>
      </c>
      <c r="W34" s="47">
        <v>325.45</v>
      </c>
      <c r="X34" s="56">
        <v>50.11</v>
      </c>
      <c r="Y34" s="47">
        <v>129.9</v>
      </c>
      <c r="Z34" s="47">
        <v>129.9</v>
      </c>
      <c r="AA34" s="47">
        <v>269.39</v>
      </c>
      <c r="AB34" s="47">
        <v>293.33</v>
      </c>
      <c r="AC34" s="47">
        <v>269.39</v>
      </c>
    </row>
    <row r="35" spans="1:29" s="14" customFormat="1" ht="8.25">
      <c r="A35" s="48"/>
      <c r="B35" s="54"/>
      <c r="C35" s="55">
        <v>5</v>
      </c>
      <c r="D35" s="47">
        <v>269.39</v>
      </c>
      <c r="E35" s="47">
        <v>293.33</v>
      </c>
      <c r="F35" s="47">
        <v>269.39</v>
      </c>
      <c r="G35" s="47">
        <v>129.9</v>
      </c>
      <c r="H35" s="47">
        <v>129.9</v>
      </c>
      <c r="I35" s="47">
        <v>301.88</v>
      </c>
      <c r="J35" s="47">
        <v>603.75</v>
      </c>
      <c r="K35" s="47">
        <v>646.25</v>
      </c>
      <c r="L35" s="47">
        <v>603.75</v>
      </c>
      <c r="M35" s="47">
        <v>325.45</v>
      </c>
      <c r="N35" s="56">
        <v>50.11</v>
      </c>
      <c r="O35" s="47">
        <v>465.11</v>
      </c>
      <c r="P35" s="47">
        <v>540.18</v>
      </c>
      <c r="Q35" s="47">
        <v>465.11</v>
      </c>
      <c r="R35" s="47">
        <v>540.18</v>
      </c>
      <c r="S35" s="47">
        <v>301.88</v>
      </c>
      <c r="T35" s="47">
        <v>603.75</v>
      </c>
      <c r="U35" s="47">
        <v>646.25</v>
      </c>
      <c r="V35" s="47">
        <v>603.75</v>
      </c>
      <c r="W35" s="47">
        <v>325.45</v>
      </c>
      <c r="X35" s="56">
        <v>50.11</v>
      </c>
      <c r="Y35" s="47">
        <v>129.9</v>
      </c>
      <c r="Z35" s="47">
        <v>129.9</v>
      </c>
      <c r="AA35" s="47">
        <v>269.39</v>
      </c>
      <c r="AB35" s="47">
        <v>293.33</v>
      </c>
      <c r="AC35" s="47">
        <v>269.39</v>
      </c>
    </row>
    <row r="36" spans="1:29" s="14" customFormat="1" ht="8.25">
      <c r="A36" s="48"/>
      <c r="B36" s="54"/>
      <c r="C36" s="55">
        <v>6</v>
      </c>
      <c r="D36" s="47">
        <v>269.39</v>
      </c>
      <c r="E36" s="47">
        <v>293.33</v>
      </c>
      <c r="F36" s="47">
        <v>269.39</v>
      </c>
      <c r="G36" s="47">
        <v>129.9</v>
      </c>
      <c r="H36" s="47">
        <v>129.9</v>
      </c>
      <c r="I36" s="47">
        <v>301.88</v>
      </c>
      <c r="J36" s="47">
        <v>603.75</v>
      </c>
      <c r="K36" s="47">
        <v>646.25</v>
      </c>
      <c r="L36" s="47">
        <v>603.75</v>
      </c>
      <c r="M36" s="47">
        <v>325.45</v>
      </c>
      <c r="N36" s="56">
        <v>50.11</v>
      </c>
      <c r="O36" s="47">
        <v>465.11</v>
      </c>
      <c r="P36" s="47">
        <v>556.22</v>
      </c>
      <c r="Q36" s="47">
        <v>465.11</v>
      </c>
      <c r="R36" s="47">
        <v>556.22</v>
      </c>
      <c r="S36" s="47">
        <v>301.88</v>
      </c>
      <c r="T36" s="47">
        <v>603.75</v>
      </c>
      <c r="U36" s="47">
        <v>646.25</v>
      </c>
      <c r="V36" s="47">
        <v>603.75</v>
      </c>
      <c r="W36" s="47">
        <v>325.45</v>
      </c>
      <c r="X36" s="56">
        <v>50.11</v>
      </c>
      <c r="Y36" s="47">
        <v>129.9</v>
      </c>
      <c r="Z36" s="47">
        <v>129.9</v>
      </c>
      <c r="AA36" s="47">
        <v>269.39</v>
      </c>
      <c r="AB36" s="47">
        <v>293.33</v>
      </c>
      <c r="AC36" s="47">
        <v>269.39</v>
      </c>
    </row>
    <row r="37" spans="1:29" s="14" customFormat="1" ht="8.25">
      <c r="A37" s="48"/>
      <c r="B37" s="54"/>
      <c r="C37" s="55">
        <v>7</v>
      </c>
      <c r="D37" s="47">
        <v>269.39</v>
      </c>
      <c r="E37" s="47">
        <v>293.33</v>
      </c>
      <c r="F37" s="47">
        <v>269.39</v>
      </c>
      <c r="G37" s="47">
        <v>129.9</v>
      </c>
      <c r="H37" s="47">
        <v>129.9</v>
      </c>
      <c r="I37" s="47">
        <v>301.88</v>
      </c>
      <c r="J37" s="47">
        <v>603.75</v>
      </c>
      <c r="K37" s="47">
        <v>646.25</v>
      </c>
      <c r="L37" s="47">
        <v>603.75</v>
      </c>
      <c r="M37" s="47">
        <v>325.45</v>
      </c>
      <c r="N37" s="56">
        <v>50.11</v>
      </c>
      <c r="O37" s="47">
        <v>465.11</v>
      </c>
      <c r="P37" s="47">
        <v>556.22</v>
      </c>
      <c r="Q37" s="47">
        <v>465.11</v>
      </c>
      <c r="R37" s="47">
        <v>556.22</v>
      </c>
      <c r="S37" s="47">
        <v>301.88</v>
      </c>
      <c r="T37" s="47">
        <v>603.75</v>
      </c>
      <c r="U37" s="47">
        <v>646.25</v>
      </c>
      <c r="V37" s="47">
        <v>603.75</v>
      </c>
      <c r="W37" s="47">
        <v>325.45</v>
      </c>
      <c r="X37" s="56">
        <v>50.11</v>
      </c>
      <c r="Y37" s="47">
        <v>129.9</v>
      </c>
      <c r="Z37" s="47">
        <v>129.9</v>
      </c>
      <c r="AA37" s="47">
        <v>269.39</v>
      </c>
      <c r="AB37" s="47">
        <v>293.33</v>
      </c>
      <c r="AC37" s="47">
        <v>269.39</v>
      </c>
    </row>
    <row r="38" spans="1:29" s="14" customFormat="1" ht="8.25">
      <c r="A38" s="48"/>
      <c r="B38" s="54"/>
      <c r="C38" s="55">
        <v>8</v>
      </c>
      <c r="D38" s="47">
        <v>269.39</v>
      </c>
      <c r="E38" s="47">
        <v>293.33</v>
      </c>
      <c r="F38" s="47">
        <v>269.39</v>
      </c>
      <c r="G38" s="47">
        <v>129.9</v>
      </c>
      <c r="H38" s="47">
        <v>129.9</v>
      </c>
      <c r="I38" s="47">
        <v>301.88</v>
      </c>
      <c r="J38" s="47">
        <v>603.75</v>
      </c>
      <c r="K38" s="47">
        <v>646.25</v>
      </c>
      <c r="L38" s="47">
        <v>603.75</v>
      </c>
      <c r="M38" s="47">
        <v>325.45</v>
      </c>
      <c r="N38" s="56">
        <v>50.11</v>
      </c>
      <c r="O38" s="47">
        <v>465.11</v>
      </c>
      <c r="P38" s="47">
        <v>556.22</v>
      </c>
      <c r="Q38" s="47">
        <v>465.11</v>
      </c>
      <c r="R38" s="47">
        <v>556.22</v>
      </c>
      <c r="S38" s="47">
        <v>301.88</v>
      </c>
      <c r="T38" s="47">
        <v>603.75</v>
      </c>
      <c r="U38" s="47">
        <v>646.25</v>
      </c>
      <c r="V38" s="47">
        <v>603.75</v>
      </c>
      <c r="W38" s="47">
        <v>325.45</v>
      </c>
      <c r="X38" s="56">
        <v>50.11</v>
      </c>
      <c r="Y38" s="47">
        <v>129.9</v>
      </c>
      <c r="Z38" s="47">
        <v>129.9</v>
      </c>
      <c r="AA38" s="47">
        <v>269.39</v>
      </c>
      <c r="AB38" s="47">
        <v>293.33</v>
      </c>
      <c r="AC38" s="47">
        <v>269.39</v>
      </c>
    </row>
    <row r="39" spans="1:29" s="14" customFormat="1" ht="8.25">
      <c r="A39" s="48"/>
      <c r="B39" s="54"/>
      <c r="C39" s="55">
        <v>9</v>
      </c>
      <c r="D39" s="47">
        <v>269.39</v>
      </c>
      <c r="E39" s="47">
        <v>293.33</v>
      </c>
      <c r="F39" s="47">
        <v>269.39</v>
      </c>
      <c r="G39" s="47">
        <v>129.9</v>
      </c>
      <c r="H39" s="47">
        <v>129.9</v>
      </c>
      <c r="I39" s="47">
        <v>301.88</v>
      </c>
      <c r="J39" s="47">
        <v>603.75</v>
      </c>
      <c r="K39" s="47">
        <v>646.25</v>
      </c>
      <c r="L39" s="47">
        <v>603.75</v>
      </c>
      <c r="M39" s="47">
        <v>301.88</v>
      </c>
      <c r="N39" s="56">
        <v>0</v>
      </c>
      <c r="O39" s="47">
        <v>465.11</v>
      </c>
      <c r="P39" s="47">
        <v>476.02</v>
      </c>
      <c r="Q39" s="47">
        <v>465.11</v>
      </c>
      <c r="R39" s="47">
        <v>476.02</v>
      </c>
      <c r="S39" s="47">
        <v>301.88</v>
      </c>
      <c r="T39" s="47">
        <v>603.75</v>
      </c>
      <c r="U39" s="47">
        <v>646.25</v>
      </c>
      <c r="V39" s="47">
        <v>603.75</v>
      </c>
      <c r="W39" s="47">
        <v>301.88</v>
      </c>
      <c r="X39" s="56">
        <v>0</v>
      </c>
      <c r="Y39" s="47">
        <v>129.9</v>
      </c>
      <c r="Z39" s="47">
        <v>129.9</v>
      </c>
      <c r="AA39" s="47">
        <v>269.39</v>
      </c>
      <c r="AB39" s="47">
        <v>293.33</v>
      </c>
      <c r="AC39" s="47">
        <v>269.39</v>
      </c>
    </row>
    <row r="40" spans="1:29" s="14" customFormat="1" ht="8.25">
      <c r="A40" s="48"/>
      <c r="B40" s="54"/>
      <c r="C40" s="55">
        <v>10</v>
      </c>
      <c r="D40" s="47">
        <v>269.39</v>
      </c>
      <c r="E40" s="47">
        <v>293.33</v>
      </c>
      <c r="F40" s="47">
        <v>269.39</v>
      </c>
      <c r="G40" s="47">
        <v>129.9</v>
      </c>
      <c r="H40" s="47">
        <v>129.9</v>
      </c>
      <c r="I40" s="47">
        <v>301.88</v>
      </c>
      <c r="J40" s="47">
        <v>603.75</v>
      </c>
      <c r="K40" s="47">
        <v>646.25</v>
      </c>
      <c r="L40" s="47">
        <v>603.75</v>
      </c>
      <c r="M40" s="47">
        <v>301.88</v>
      </c>
      <c r="N40" s="56">
        <v>0</v>
      </c>
      <c r="O40" s="47">
        <v>465.11</v>
      </c>
      <c r="P40" s="47">
        <v>476.02</v>
      </c>
      <c r="Q40" s="47">
        <v>465.11</v>
      </c>
      <c r="R40" s="47">
        <v>476.02</v>
      </c>
      <c r="S40" s="47">
        <v>301.88</v>
      </c>
      <c r="T40" s="47">
        <v>603.75</v>
      </c>
      <c r="U40" s="47">
        <v>646.25</v>
      </c>
      <c r="V40" s="47">
        <v>603.75</v>
      </c>
      <c r="W40" s="47">
        <v>301.88</v>
      </c>
      <c r="X40" s="56">
        <v>0</v>
      </c>
      <c r="Y40" s="47">
        <v>129.9</v>
      </c>
      <c r="Z40" s="47">
        <v>129.9</v>
      </c>
      <c r="AA40" s="47">
        <v>269.39</v>
      </c>
      <c r="AB40" s="47">
        <v>293.33</v>
      </c>
      <c r="AC40" s="47">
        <v>269.39</v>
      </c>
    </row>
    <row r="41" spans="1:29" s="14" customFormat="1" ht="8.25">
      <c r="A41" s="48"/>
      <c r="B41" s="54"/>
      <c r="C41" s="55">
        <v>11</v>
      </c>
      <c r="D41" s="47">
        <v>269.39</v>
      </c>
      <c r="E41" s="47">
        <v>293.33</v>
      </c>
      <c r="F41" s="47">
        <v>269.39</v>
      </c>
      <c r="G41" s="47">
        <v>129.9</v>
      </c>
      <c r="H41" s="47">
        <v>129.9</v>
      </c>
      <c r="I41" s="47">
        <v>301.88</v>
      </c>
      <c r="J41" s="47">
        <v>603.75</v>
      </c>
      <c r="K41" s="47">
        <v>646.25</v>
      </c>
      <c r="L41" s="47">
        <v>603.75</v>
      </c>
      <c r="M41" s="47">
        <v>301.88</v>
      </c>
      <c r="N41" s="56">
        <v>0</v>
      </c>
      <c r="O41" s="47">
        <v>465.11</v>
      </c>
      <c r="P41" s="47">
        <v>476.02</v>
      </c>
      <c r="Q41" s="47">
        <v>465.11</v>
      </c>
      <c r="R41" s="47">
        <v>476.02</v>
      </c>
      <c r="S41" s="47">
        <v>301.88</v>
      </c>
      <c r="T41" s="47">
        <v>603.75</v>
      </c>
      <c r="U41" s="47">
        <v>646.25</v>
      </c>
      <c r="V41" s="47">
        <v>603.75</v>
      </c>
      <c r="W41" s="47">
        <v>301.88</v>
      </c>
      <c r="X41" s="56">
        <v>0</v>
      </c>
      <c r="Y41" s="47">
        <v>129.9</v>
      </c>
      <c r="Z41" s="47">
        <v>129.9</v>
      </c>
      <c r="AA41" s="47">
        <v>269.39</v>
      </c>
      <c r="AB41" s="47">
        <v>293.33</v>
      </c>
      <c r="AC41" s="47">
        <v>269.39</v>
      </c>
    </row>
    <row r="42" spans="1:29" s="14" customFormat="1" ht="8.25">
      <c r="A42" s="48"/>
      <c r="B42" s="54"/>
      <c r="C42" s="55">
        <v>12</v>
      </c>
      <c r="D42" s="47">
        <v>269.39</v>
      </c>
      <c r="E42" s="47">
        <v>293.33</v>
      </c>
      <c r="F42" s="47">
        <v>269.39</v>
      </c>
      <c r="G42" s="47">
        <v>129.9</v>
      </c>
      <c r="H42" s="47">
        <v>129.9</v>
      </c>
      <c r="I42" s="47">
        <v>301.88</v>
      </c>
      <c r="J42" s="47">
        <v>603.75</v>
      </c>
      <c r="K42" s="47">
        <v>646.25</v>
      </c>
      <c r="L42" s="47">
        <v>603.75</v>
      </c>
      <c r="M42" s="47">
        <v>301.88</v>
      </c>
      <c r="N42" s="56">
        <v>0</v>
      </c>
      <c r="O42" s="47">
        <v>465.11</v>
      </c>
      <c r="P42" s="47">
        <v>476.02</v>
      </c>
      <c r="Q42" s="47">
        <v>465.11</v>
      </c>
      <c r="R42" s="47">
        <v>476.02</v>
      </c>
      <c r="S42" s="47">
        <v>301.88</v>
      </c>
      <c r="T42" s="47">
        <v>603.75</v>
      </c>
      <c r="U42" s="47">
        <v>646.25</v>
      </c>
      <c r="V42" s="47">
        <v>603.75</v>
      </c>
      <c r="W42" s="47">
        <v>301.88</v>
      </c>
      <c r="X42" s="56">
        <v>0</v>
      </c>
      <c r="Y42" s="47">
        <v>129.9</v>
      </c>
      <c r="Z42" s="47">
        <v>129.9</v>
      </c>
      <c r="AA42" s="47">
        <v>269.39</v>
      </c>
      <c r="AB42" s="47">
        <v>293.33</v>
      </c>
      <c r="AC42" s="47">
        <v>269.39</v>
      </c>
    </row>
    <row r="43" spans="1:29" s="14" customFormat="1" ht="8.25">
      <c r="A43" s="48"/>
      <c r="B43" s="54"/>
      <c r="C43" s="57" t="s">
        <v>9</v>
      </c>
      <c r="D43" s="47">
        <v>208.93</v>
      </c>
      <c r="E43" s="47">
        <v>293.33</v>
      </c>
      <c r="F43" s="47">
        <v>208.93</v>
      </c>
      <c r="G43" s="47">
        <v>0</v>
      </c>
      <c r="H43" s="47">
        <v>0</v>
      </c>
      <c r="I43" s="47">
        <v>301.88</v>
      </c>
      <c r="J43" s="47">
        <v>603.75</v>
      </c>
      <c r="K43" s="47">
        <v>646.25</v>
      </c>
      <c r="L43" s="47">
        <v>603.75</v>
      </c>
      <c r="M43" s="47">
        <v>210.49</v>
      </c>
      <c r="N43" s="56">
        <v>0</v>
      </c>
      <c r="O43" s="47">
        <v>465.11</v>
      </c>
      <c r="P43" s="47">
        <v>476.02</v>
      </c>
      <c r="Q43" s="47">
        <v>465.11</v>
      </c>
      <c r="R43" s="47">
        <v>476.02</v>
      </c>
      <c r="S43" s="47">
        <v>301.88</v>
      </c>
      <c r="T43" s="47">
        <v>603.75</v>
      </c>
      <c r="U43" s="47">
        <v>646.25</v>
      </c>
      <c r="V43" s="47">
        <v>603.75</v>
      </c>
      <c r="W43" s="47">
        <v>210.49</v>
      </c>
      <c r="X43" s="56">
        <v>0</v>
      </c>
      <c r="Y43" s="47">
        <v>0</v>
      </c>
      <c r="Z43" s="47">
        <v>0</v>
      </c>
      <c r="AA43" s="47">
        <v>208.93</v>
      </c>
      <c r="AB43" s="47">
        <v>293.33</v>
      </c>
      <c r="AC43" s="47">
        <v>208.93</v>
      </c>
    </row>
    <row r="44" spans="1:29" s="12" customFormat="1" ht="9" thickBot="1">
      <c r="A44" s="28"/>
      <c r="B44" s="58"/>
      <c r="C44" s="59" t="s">
        <v>10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1">
        <v>0</v>
      </c>
      <c r="O44" s="60">
        <v>0</v>
      </c>
      <c r="P44" s="60">
        <v>0</v>
      </c>
      <c r="Q44" s="62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</row>
    <row r="45" spans="1:29" s="12" customFormat="1" ht="9" thickBot="1">
      <c r="A45" s="28"/>
      <c r="B45" s="63" t="s">
        <v>16</v>
      </c>
      <c r="C45" s="63"/>
      <c r="D45" s="64">
        <f aca="true" t="shared" si="15" ref="D45:AC45">SUM(D32:D44)</f>
        <v>2633.439999999999</v>
      </c>
      <c r="E45" s="64">
        <f t="shared" si="15"/>
        <v>2933.2999999999997</v>
      </c>
      <c r="F45" s="64">
        <f t="shared" si="15"/>
        <v>2633.439999999999</v>
      </c>
      <c r="G45" s="64">
        <f t="shared" si="15"/>
        <v>1169.1000000000001</v>
      </c>
      <c r="H45" s="64">
        <f t="shared" si="15"/>
        <v>1169.1000000000001</v>
      </c>
      <c r="I45" s="64">
        <f t="shared" si="15"/>
        <v>3018.8000000000006</v>
      </c>
      <c r="J45" s="64">
        <f t="shared" si="15"/>
        <v>6037.5</v>
      </c>
      <c r="K45" s="64">
        <f t="shared" si="15"/>
        <v>6462.5</v>
      </c>
      <c r="L45" s="64">
        <f t="shared" si="15"/>
        <v>6037.5</v>
      </c>
      <c r="M45" s="64">
        <f t="shared" si="15"/>
        <v>3045.26</v>
      </c>
      <c r="N45" s="64">
        <f t="shared" si="15"/>
        <v>250.55</v>
      </c>
      <c r="O45" s="64">
        <f t="shared" si="15"/>
        <v>4651.1</v>
      </c>
      <c r="P45" s="64">
        <f t="shared" si="15"/>
        <v>5129.120000000001</v>
      </c>
      <c r="Q45" s="64">
        <f t="shared" si="15"/>
        <v>4651.1</v>
      </c>
      <c r="R45" s="64">
        <f t="shared" si="15"/>
        <v>5129.120000000001</v>
      </c>
      <c r="S45" s="64">
        <f t="shared" si="15"/>
        <v>3018.8000000000006</v>
      </c>
      <c r="T45" s="64">
        <f t="shared" si="15"/>
        <v>6037.5</v>
      </c>
      <c r="U45" s="64">
        <f t="shared" si="15"/>
        <v>6462.5</v>
      </c>
      <c r="V45" s="64">
        <f t="shared" si="15"/>
        <v>6037.5</v>
      </c>
      <c r="W45" s="64">
        <f t="shared" si="15"/>
        <v>3045.26</v>
      </c>
      <c r="X45" s="64">
        <f t="shared" si="15"/>
        <v>250.55</v>
      </c>
      <c r="Y45" s="64">
        <f t="shared" si="15"/>
        <v>1169.1000000000001</v>
      </c>
      <c r="Z45" s="64">
        <f t="shared" si="15"/>
        <v>1169.1000000000001</v>
      </c>
      <c r="AA45" s="64">
        <f t="shared" si="15"/>
        <v>2633.439999999999</v>
      </c>
      <c r="AB45" s="64">
        <f t="shared" si="15"/>
        <v>2933.2999999999997</v>
      </c>
      <c r="AC45" s="64">
        <f t="shared" si="15"/>
        <v>2633.439999999999</v>
      </c>
    </row>
    <row r="46" spans="1:29" s="14" customFormat="1" ht="8.25">
      <c r="A46" s="48"/>
      <c r="B46" s="50" t="s">
        <v>15</v>
      </c>
      <c r="C46" s="51">
        <v>2</v>
      </c>
      <c r="D46" s="46"/>
      <c r="E46" s="46"/>
      <c r="F46" s="47"/>
      <c r="G46" s="46"/>
      <c r="H46" s="47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7"/>
      <c r="Y46" s="47"/>
      <c r="Z46" s="47"/>
      <c r="AA46" s="47"/>
      <c r="AB46" s="46"/>
      <c r="AC46" s="47"/>
    </row>
    <row r="47" spans="1:29" s="14" customFormat="1" ht="8.25">
      <c r="A47" s="48"/>
      <c r="B47" s="54" t="s">
        <v>1</v>
      </c>
      <c r="C47" s="55">
        <v>3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</row>
    <row r="48" spans="1:29" s="14" customFormat="1" ht="8.25">
      <c r="A48" s="48"/>
      <c r="B48" s="54" t="s">
        <v>7</v>
      </c>
      <c r="C48" s="55">
        <v>4</v>
      </c>
      <c r="D48" s="47">
        <v>26.25</v>
      </c>
      <c r="E48" s="47">
        <v>27.5</v>
      </c>
      <c r="F48" s="47">
        <v>26.25</v>
      </c>
      <c r="G48" s="47">
        <v>22.083</v>
      </c>
      <c r="H48" s="47">
        <v>22.083</v>
      </c>
      <c r="I48" s="47">
        <v>22.5</v>
      </c>
      <c r="J48" s="47">
        <v>0</v>
      </c>
      <c r="K48" s="47">
        <v>0</v>
      </c>
      <c r="L48" s="47">
        <v>0</v>
      </c>
      <c r="M48" s="47">
        <v>22.5</v>
      </c>
      <c r="N48" s="47">
        <v>19.66666666</v>
      </c>
      <c r="O48" s="47">
        <v>35.75</v>
      </c>
      <c r="P48" s="47">
        <v>33.75</v>
      </c>
      <c r="Q48" s="47">
        <v>35.75</v>
      </c>
      <c r="R48" s="47">
        <v>33.75</v>
      </c>
      <c r="S48" s="47">
        <v>22.5</v>
      </c>
      <c r="T48" s="47">
        <v>0</v>
      </c>
      <c r="U48" s="47">
        <v>0</v>
      </c>
      <c r="V48" s="47">
        <v>0</v>
      </c>
      <c r="W48" s="47">
        <v>22.5</v>
      </c>
      <c r="X48" s="47">
        <v>19.66666666</v>
      </c>
      <c r="Y48" s="47">
        <v>22.083</v>
      </c>
      <c r="Z48" s="47">
        <v>22.083</v>
      </c>
      <c r="AA48" s="47">
        <v>26.25</v>
      </c>
      <c r="AB48" s="47">
        <v>27.5</v>
      </c>
      <c r="AC48" s="47">
        <v>26.25</v>
      </c>
    </row>
    <row r="49" spans="1:29" s="14" customFormat="1" ht="8.25">
      <c r="A49" s="48"/>
      <c r="B49" s="54" t="s">
        <v>6</v>
      </c>
      <c r="C49" s="55">
        <v>5</v>
      </c>
      <c r="D49" s="47">
        <v>26.25</v>
      </c>
      <c r="E49" s="47">
        <v>27.5</v>
      </c>
      <c r="F49" s="47">
        <v>26.25</v>
      </c>
      <c r="G49" s="47">
        <v>22.083</v>
      </c>
      <c r="H49" s="47">
        <v>22.083</v>
      </c>
      <c r="I49" s="47">
        <v>22.5</v>
      </c>
      <c r="J49" s="47">
        <v>0</v>
      </c>
      <c r="K49" s="47">
        <v>0</v>
      </c>
      <c r="L49" s="47">
        <v>0</v>
      </c>
      <c r="M49" s="47">
        <v>22.5</v>
      </c>
      <c r="N49" s="47">
        <v>19.66666666</v>
      </c>
      <c r="O49" s="47">
        <v>35.75</v>
      </c>
      <c r="P49" s="47">
        <v>33.75</v>
      </c>
      <c r="Q49" s="47">
        <v>35.75</v>
      </c>
      <c r="R49" s="47">
        <v>33.75</v>
      </c>
      <c r="S49" s="47">
        <v>22.5</v>
      </c>
      <c r="T49" s="47">
        <v>0</v>
      </c>
      <c r="U49" s="47">
        <v>0</v>
      </c>
      <c r="V49" s="47">
        <v>0</v>
      </c>
      <c r="W49" s="47">
        <v>22.5</v>
      </c>
      <c r="X49" s="47">
        <v>19.66666666</v>
      </c>
      <c r="Y49" s="47">
        <v>22.083</v>
      </c>
      <c r="Z49" s="47">
        <v>22.083</v>
      </c>
      <c r="AA49" s="47">
        <v>26.25</v>
      </c>
      <c r="AB49" s="47">
        <v>27.5</v>
      </c>
      <c r="AC49" s="47">
        <v>26.25</v>
      </c>
    </row>
    <row r="50" spans="1:29" s="14" customFormat="1" ht="8.25">
      <c r="A50" s="48"/>
      <c r="B50" s="54"/>
      <c r="C50" s="55">
        <v>6</v>
      </c>
      <c r="D50" s="47">
        <v>26.25</v>
      </c>
      <c r="E50" s="47">
        <v>27.5</v>
      </c>
      <c r="F50" s="47">
        <v>26.25</v>
      </c>
      <c r="G50" s="47">
        <v>22.083</v>
      </c>
      <c r="H50" s="47">
        <v>22.083</v>
      </c>
      <c r="I50" s="47">
        <v>22.5</v>
      </c>
      <c r="J50" s="47">
        <v>0</v>
      </c>
      <c r="K50" s="47">
        <v>0</v>
      </c>
      <c r="L50" s="47">
        <v>0</v>
      </c>
      <c r="M50" s="47">
        <v>22.5</v>
      </c>
      <c r="N50" s="47">
        <v>19.66666666</v>
      </c>
      <c r="O50" s="47">
        <v>35.75</v>
      </c>
      <c r="P50" s="47">
        <v>38.75</v>
      </c>
      <c r="Q50" s="47">
        <v>35.75</v>
      </c>
      <c r="R50" s="47">
        <v>38.75</v>
      </c>
      <c r="S50" s="47">
        <v>22.5</v>
      </c>
      <c r="T50" s="47">
        <v>0</v>
      </c>
      <c r="U50" s="47">
        <v>0</v>
      </c>
      <c r="V50" s="47">
        <v>0</v>
      </c>
      <c r="W50" s="47">
        <v>22.5</v>
      </c>
      <c r="X50" s="47">
        <v>19.66666666</v>
      </c>
      <c r="Y50" s="47">
        <v>22.083</v>
      </c>
      <c r="Z50" s="47">
        <v>22.083</v>
      </c>
      <c r="AA50" s="47">
        <v>26.25</v>
      </c>
      <c r="AB50" s="47">
        <v>27.5</v>
      </c>
      <c r="AC50" s="47">
        <v>26.25</v>
      </c>
    </row>
    <row r="51" spans="1:29" s="14" customFormat="1" ht="8.25">
      <c r="A51" s="48"/>
      <c r="B51" s="54"/>
      <c r="C51" s="65">
        <v>7</v>
      </c>
      <c r="D51" s="47">
        <v>26.25</v>
      </c>
      <c r="E51" s="47">
        <v>27.5</v>
      </c>
      <c r="F51" s="47">
        <v>26.25</v>
      </c>
      <c r="G51" s="47">
        <v>22.083</v>
      </c>
      <c r="H51" s="47">
        <v>22.083</v>
      </c>
      <c r="I51" s="47">
        <v>22.5</v>
      </c>
      <c r="J51" s="47">
        <v>0</v>
      </c>
      <c r="K51" s="47">
        <v>0</v>
      </c>
      <c r="L51" s="47">
        <v>0</v>
      </c>
      <c r="M51" s="47">
        <v>22.5</v>
      </c>
      <c r="N51" s="47">
        <v>19.66666666</v>
      </c>
      <c r="O51" s="47">
        <v>35.75</v>
      </c>
      <c r="P51" s="47">
        <v>38.75</v>
      </c>
      <c r="Q51" s="47">
        <v>35.75</v>
      </c>
      <c r="R51" s="47">
        <v>38.75</v>
      </c>
      <c r="S51" s="47">
        <v>22.5</v>
      </c>
      <c r="T51" s="47">
        <v>0</v>
      </c>
      <c r="U51" s="47">
        <v>0</v>
      </c>
      <c r="V51" s="47">
        <v>0</v>
      </c>
      <c r="W51" s="47">
        <v>22.5</v>
      </c>
      <c r="X51" s="47">
        <v>19.66666666</v>
      </c>
      <c r="Y51" s="47">
        <v>22.083</v>
      </c>
      <c r="Z51" s="47">
        <v>22.083</v>
      </c>
      <c r="AA51" s="47">
        <v>26.25</v>
      </c>
      <c r="AB51" s="47">
        <v>27.5</v>
      </c>
      <c r="AC51" s="47">
        <v>26.25</v>
      </c>
    </row>
    <row r="52" spans="1:29" s="14" customFormat="1" ht="8.25">
      <c r="A52" s="48"/>
      <c r="B52" s="54"/>
      <c r="C52" s="55">
        <v>8</v>
      </c>
      <c r="D52" s="47">
        <v>26.25</v>
      </c>
      <c r="E52" s="47">
        <v>27.5</v>
      </c>
      <c r="F52" s="47">
        <v>26.25</v>
      </c>
      <c r="G52" s="47">
        <v>22.083</v>
      </c>
      <c r="H52" s="47">
        <v>22.083</v>
      </c>
      <c r="I52" s="47">
        <v>22.5</v>
      </c>
      <c r="J52" s="47">
        <v>0</v>
      </c>
      <c r="K52" s="47">
        <v>0</v>
      </c>
      <c r="L52" s="47">
        <v>0</v>
      </c>
      <c r="M52" s="47">
        <v>22.5</v>
      </c>
      <c r="N52" s="47">
        <v>19.66666666</v>
      </c>
      <c r="O52" s="47">
        <v>35.75</v>
      </c>
      <c r="P52" s="47">
        <v>38.75</v>
      </c>
      <c r="Q52" s="47">
        <v>35.75</v>
      </c>
      <c r="R52" s="47">
        <v>38.75</v>
      </c>
      <c r="S52" s="47">
        <v>22.5</v>
      </c>
      <c r="T52" s="47">
        <v>0</v>
      </c>
      <c r="U52" s="47">
        <v>0</v>
      </c>
      <c r="V52" s="47">
        <v>0</v>
      </c>
      <c r="W52" s="47">
        <v>22.5</v>
      </c>
      <c r="X52" s="47">
        <v>19.66666666</v>
      </c>
      <c r="Y52" s="47">
        <v>22.083</v>
      </c>
      <c r="Z52" s="47">
        <v>22.083</v>
      </c>
      <c r="AA52" s="47">
        <v>26.25</v>
      </c>
      <c r="AB52" s="47">
        <v>27.5</v>
      </c>
      <c r="AC52" s="47">
        <v>26.25</v>
      </c>
    </row>
    <row r="53" spans="1:29" s="14" customFormat="1" ht="8.25">
      <c r="A53" s="48"/>
      <c r="B53" s="54"/>
      <c r="C53" s="55">
        <v>9</v>
      </c>
      <c r="D53" s="47">
        <v>26.25</v>
      </c>
      <c r="E53" s="47">
        <v>27.5</v>
      </c>
      <c r="F53" s="47">
        <v>26.25</v>
      </c>
      <c r="G53" s="47">
        <v>22.083</v>
      </c>
      <c r="H53" s="47">
        <v>22.083</v>
      </c>
      <c r="I53" s="47">
        <v>22.5</v>
      </c>
      <c r="J53" s="47">
        <v>0</v>
      </c>
      <c r="K53" s="47">
        <v>0</v>
      </c>
      <c r="L53" s="47">
        <v>0</v>
      </c>
      <c r="M53" s="47">
        <v>22.5</v>
      </c>
      <c r="N53" s="47">
        <v>0</v>
      </c>
      <c r="O53" s="47">
        <v>35.75</v>
      </c>
      <c r="P53" s="47">
        <v>38.75</v>
      </c>
      <c r="Q53" s="47">
        <v>35.75</v>
      </c>
      <c r="R53" s="47">
        <v>38.75</v>
      </c>
      <c r="S53" s="47">
        <v>22.5</v>
      </c>
      <c r="T53" s="47">
        <v>0</v>
      </c>
      <c r="U53" s="47">
        <v>0</v>
      </c>
      <c r="V53" s="47">
        <v>0</v>
      </c>
      <c r="W53" s="47">
        <v>22.5</v>
      </c>
      <c r="X53" s="47">
        <v>0</v>
      </c>
      <c r="Y53" s="47">
        <v>22.083</v>
      </c>
      <c r="Z53" s="47">
        <v>22.083</v>
      </c>
      <c r="AA53" s="47">
        <v>26.25</v>
      </c>
      <c r="AB53" s="47">
        <v>27.5</v>
      </c>
      <c r="AC53" s="47">
        <v>26.25</v>
      </c>
    </row>
    <row r="54" spans="1:29" s="14" customFormat="1" ht="8.25">
      <c r="A54" s="48"/>
      <c r="B54" s="54"/>
      <c r="C54" s="55">
        <v>10</v>
      </c>
      <c r="D54" s="47">
        <v>26.25</v>
      </c>
      <c r="E54" s="47">
        <v>27.5</v>
      </c>
      <c r="F54" s="47">
        <v>26.25</v>
      </c>
      <c r="G54" s="47">
        <v>22.083</v>
      </c>
      <c r="H54" s="47">
        <v>22.083</v>
      </c>
      <c r="I54" s="47">
        <v>22.5</v>
      </c>
      <c r="J54" s="47">
        <v>0</v>
      </c>
      <c r="K54" s="47">
        <v>0</v>
      </c>
      <c r="L54" s="47">
        <v>0</v>
      </c>
      <c r="M54" s="47">
        <v>22.5</v>
      </c>
      <c r="N54" s="47">
        <v>0</v>
      </c>
      <c r="O54" s="47">
        <v>35.75</v>
      </c>
      <c r="P54" s="47">
        <v>38.75</v>
      </c>
      <c r="Q54" s="47">
        <v>35.75</v>
      </c>
      <c r="R54" s="47">
        <v>38.75</v>
      </c>
      <c r="S54" s="47">
        <v>22.5</v>
      </c>
      <c r="T54" s="47">
        <v>0</v>
      </c>
      <c r="U54" s="47">
        <v>0</v>
      </c>
      <c r="V54" s="47">
        <v>0</v>
      </c>
      <c r="W54" s="47">
        <v>22.5</v>
      </c>
      <c r="X54" s="47">
        <v>0</v>
      </c>
      <c r="Y54" s="47">
        <v>22.083</v>
      </c>
      <c r="Z54" s="47">
        <v>22.083</v>
      </c>
      <c r="AA54" s="47">
        <v>26.25</v>
      </c>
      <c r="AB54" s="47">
        <v>27.5</v>
      </c>
      <c r="AC54" s="47">
        <v>26.25</v>
      </c>
    </row>
    <row r="55" spans="1:29" s="14" customFormat="1" ht="8.25">
      <c r="A55" s="48"/>
      <c r="B55" s="54"/>
      <c r="C55" s="55">
        <v>11</v>
      </c>
      <c r="D55" s="47">
        <v>26.25</v>
      </c>
      <c r="E55" s="47">
        <v>27.5</v>
      </c>
      <c r="F55" s="47">
        <v>26.25</v>
      </c>
      <c r="G55" s="47">
        <v>22.083</v>
      </c>
      <c r="H55" s="47">
        <v>22.083</v>
      </c>
      <c r="I55" s="47">
        <v>22.5</v>
      </c>
      <c r="J55" s="47">
        <v>0</v>
      </c>
      <c r="K55" s="47">
        <v>0</v>
      </c>
      <c r="L55" s="47">
        <v>0</v>
      </c>
      <c r="M55" s="47">
        <v>22.5</v>
      </c>
      <c r="N55" s="47">
        <v>0</v>
      </c>
      <c r="O55" s="47">
        <v>35.75</v>
      </c>
      <c r="P55" s="47">
        <v>38.75</v>
      </c>
      <c r="Q55" s="47">
        <v>35.75</v>
      </c>
      <c r="R55" s="47">
        <v>38.75</v>
      </c>
      <c r="S55" s="47">
        <v>22.5</v>
      </c>
      <c r="T55" s="47">
        <v>0</v>
      </c>
      <c r="U55" s="47">
        <v>0</v>
      </c>
      <c r="V55" s="47">
        <v>0</v>
      </c>
      <c r="W55" s="47">
        <v>22.5</v>
      </c>
      <c r="X55" s="47">
        <v>0</v>
      </c>
      <c r="Y55" s="47">
        <v>22.083</v>
      </c>
      <c r="Z55" s="47">
        <v>22.083</v>
      </c>
      <c r="AA55" s="47">
        <v>26.25</v>
      </c>
      <c r="AB55" s="47">
        <v>27.5</v>
      </c>
      <c r="AC55" s="47">
        <v>26.25</v>
      </c>
    </row>
    <row r="56" spans="1:29" s="14" customFormat="1" ht="8.25">
      <c r="A56" s="48"/>
      <c r="B56" s="54"/>
      <c r="C56" s="55">
        <v>12</v>
      </c>
      <c r="D56" s="47">
        <v>26.25</v>
      </c>
      <c r="E56" s="47">
        <v>27.5</v>
      </c>
      <c r="F56" s="47">
        <v>26.25</v>
      </c>
      <c r="G56" s="47">
        <v>22.083</v>
      </c>
      <c r="H56" s="47">
        <v>22.083</v>
      </c>
      <c r="I56" s="47">
        <v>22.5</v>
      </c>
      <c r="J56" s="47">
        <v>0</v>
      </c>
      <c r="K56" s="47">
        <v>0</v>
      </c>
      <c r="L56" s="47">
        <v>0</v>
      </c>
      <c r="M56" s="47">
        <v>22.5</v>
      </c>
      <c r="N56" s="47">
        <v>0</v>
      </c>
      <c r="O56" s="47">
        <v>35.75</v>
      </c>
      <c r="P56" s="47">
        <v>38.75</v>
      </c>
      <c r="Q56" s="47">
        <v>35.75</v>
      </c>
      <c r="R56" s="47">
        <v>38.75</v>
      </c>
      <c r="S56" s="47">
        <v>22.5</v>
      </c>
      <c r="T56" s="47">
        <v>0</v>
      </c>
      <c r="U56" s="47">
        <v>0</v>
      </c>
      <c r="V56" s="47">
        <v>0</v>
      </c>
      <c r="W56" s="47">
        <v>22.5</v>
      </c>
      <c r="X56" s="47">
        <v>0</v>
      </c>
      <c r="Y56" s="47">
        <v>22.083</v>
      </c>
      <c r="Z56" s="47">
        <v>22.083</v>
      </c>
      <c r="AA56" s="47">
        <v>26.25</v>
      </c>
      <c r="AB56" s="47">
        <v>27.5</v>
      </c>
      <c r="AC56" s="47">
        <v>26.25</v>
      </c>
    </row>
    <row r="57" spans="1:29" s="14" customFormat="1" ht="8.25">
      <c r="A57" s="48"/>
      <c r="B57" s="54"/>
      <c r="C57" s="57" t="s">
        <v>9</v>
      </c>
      <c r="D57" s="47">
        <v>26.25</v>
      </c>
      <c r="E57" s="47">
        <v>27.5</v>
      </c>
      <c r="F57" s="47">
        <v>26.25</v>
      </c>
      <c r="G57" s="47">
        <v>0</v>
      </c>
      <c r="H57" s="47">
        <v>0</v>
      </c>
      <c r="I57" s="47">
        <v>22.5</v>
      </c>
      <c r="J57" s="47">
        <v>0</v>
      </c>
      <c r="K57" s="47">
        <v>0</v>
      </c>
      <c r="L57" s="47">
        <v>0</v>
      </c>
      <c r="M57" s="47">
        <v>22.5</v>
      </c>
      <c r="N57" s="47">
        <v>0</v>
      </c>
      <c r="O57" s="47">
        <v>35.75</v>
      </c>
      <c r="P57" s="47">
        <v>38.75</v>
      </c>
      <c r="Q57" s="47">
        <v>35.75</v>
      </c>
      <c r="R57" s="47">
        <v>38.75</v>
      </c>
      <c r="S57" s="47">
        <v>22.5</v>
      </c>
      <c r="T57" s="47">
        <v>0</v>
      </c>
      <c r="U57" s="47">
        <v>0</v>
      </c>
      <c r="V57" s="47">
        <v>0</v>
      </c>
      <c r="W57" s="47">
        <v>22.5</v>
      </c>
      <c r="X57" s="47">
        <v>0</v>
      </c>
      <c r="Y57" s="47">
        <v>0</v>
      </c>
      <c r="Z57" s="47">
        <v>0</v>
      </c>
      <c r="AA57" s="47">
        <v>26.25</v>
      </c>
      <c r="AB57" s="47">
        <v>27.5</v>
      </c>
      <c r="AC57" s="47">
        <v>26.25</v>
      </c>
    </row>
    <row r="58" spans="1:29" s="14" customFormat="1" ht="9" thickBot="1">
      <c r="A58" s="48"/>
      <c r="B58" s="66"/>
      <c r="C58" s="67" t="s">
        <v>10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</row>
    <row r="59" spans="1:29" s="12" customFormat="1" ht="9" thickBot="1">
      <c r="A59" s="28"/>
      <c r="B59" s="63" t="s">
        <v>17</v>
      </c>
      <c r="C59" s="63"/>
      <c r="D59" s="64">
        <f aca="true" t="shared" si="16" ref="D59:AC59">SUM(D46:D58)</f>
        <v>262.5</v>
      </c>
      <c r="E59" s="64">
        <f t="shared" si="16"/>
        <v>275</v>
      </c>
      <c r="F59" s="64">
        <f t="shared" si="16"/>
        <v>262.5</v>
      </c>
      <c r="G59" s="64">
        <f t="shared" si="16"/>
        <v>198.74699999999999</v>
      </c>
      <c r="H59" s="64">
        <f t="shared" si="16"/>
        <v>198.74699999999999</v>
      </c>
      <c r="I59" s="64">
        <f t="shared" si="16"/>
        <v>225</v>
      </c>
      <c r="J59" s="64">
        <f t="shared" si="16"/>
        <v>0</v>
      </c>
      <c r="K59" s="64">
        <f t="shared" si="16"/>
        <v>0</v>
      </c>
      <c r="L59" s="64">
        <f t="shared" si="16"/>
        <v>0</v>
      </c>
      <c r="M59" s="64">
        <f t="shared" si="16"/>
        <v>225</v>
      </c>
      <c r="N59" s="64">
        <f t="shared" si="16"/>
        <v>98.3333333</v>
      </c>
      <c r="O59" s="64">
        <f t="shared" si="16"/>
        <v>357.5</v>
      </c>
      <c r="P59" s="64">
        <f t="shared" si="16"/>
        <v>377.5</v>
      </c>
      <c r="Q59" s="64">
        <f t="shared" si="16"/>
        <v>357.5</v>
      </c>
      <c r="R59" s="64">
        <f t="shared" si="16"/>
        <v>377.5</v>
      </c>
      <c r="S59" s="64">
        <f t="shared" si="16"/>
        <v>225</v>
      </c>
      <c r="T59" s="64">
        <f t="shared" si="16"/>
        <v>0</v>
      </c>
      <c r="U59" s="64">
        <f t="shared" si="16"/>
        <v>0</v>
      </c>
      <c r="V59" s="64">
        <f t="shared" si="16"/>
        <v>0</v>
      </c>
      <c r="W59" s="64">
        <f t="shared" si="16"/>
        <v>225</v>
      </c>
      <c r="X59" s="64">
        <f t="shared" si="16"/>
        <v>98.3333333</v>
      </c>
      <c r="Y59" s="64">
        <f t="shared" si="16"/>
        <v>198.74699999999999</v>
      </c>
      <c r="Z59" s="64">
        <f t="shared" si="16"/>
        <v>198.74699999999999</v>
      </c>
      <c r="AA59" s="64">
        <f t="shared" si="16"/>
        <v>262.5</v>
      </c>
      <c r="AB59" s="64">
        <f t="shared" si="16"/>
        <v>275</v>
      </c>
      <c r="AC59" s="64">
        <f t="shared" si="16"/>
        <v>262.5</v>
      </c>
    </row>
    <row r="60" spans="1:29" s="12" customFormat="1" ht="8.25">
      <c r="A60" s="28"/>
      <c r="B60" s="69" t="s">
        <v>18</v>
      </c>
      <c r="C60" s="70">
        <v>2</v>
      </c>
      <c r="D60" s="71">
        <v>125</v>
      </c>
      <c r="E60" s="71">
        <v>125</v>
      </c>
      <c r="F60" s="71">
        <v>125</v>
      </c>
      <c r="G60" s="71">
        <v>125</v>
      </c>
      <c r="H60" s="71">
        <v>80</v>
      </c>
      <c r="I60" s="71">
        <v>125</v>
      </c>
      <c r="J60" s="71">
        <v>125</v>
      </c>
      <c r="K60" s="71">
        <v>125</v>
      </c>
      <c r="L60" s="71">
        <v>125</v>
      </c>
      <c r="M60" s="71">
        <v>80</v>
      </c>
      <c r="N60" s="71">
        <v>80</v>
      </c>
      <c r="O60" s="71">
        <v>125</v>
      </c>
      <c r="P60" s="71">
        <v>80</v>
      </c>
      <c r="Q60" s="71">
        <v>80</v>
      </c>
      <c r="R60" s="71">
        <v>80</v>
      </c>
      <c r="S60" s="71">
        <v>80</v>
      </c>
      <c r="T60" s="71">
        <v>80</v>
      </c>
      <c r="U60" s="71">
        <v>80</v>
      </c>
      <c r="V60" s="71">
        <v>80</v>
      </c>
      <c r="W60" s="71">
        <v>80</v>
      </c>
      <c r="X60" s="71">
        <v>80</v>
      </c>
      <c r="Y60" s="71">
        <v>80</v>
      </c>
      <c r="Z60" s="71">
        <v>80</v>
      </c>
      <c r="AA60" s="71">
        <v>80</v>
      </c>
      <c r="AB60" s="71">
        <v>80</v>
      </c>
      <c r="AC60" s="71">
        <v>80</v>
      </c>
    </row>
    <row r="61" spans="1:29" s="12" customFormat="1" ht="8.25">
      <c r="A61" s="28"/>
      <c r="B61" s="72" t="s">
        <v>7</v>
      </c>
      <c r="C61" s="73">
        <v>3</v>
      </c>
      <c r="D61" s="74">
        <v>80</v>
      </c>
      <c r="E61" s="74">
        <v>80</v>
      </c>
      <c r="F61" s="74">
        <v>80</v>
      </c>
      <c r="G61" s="74">
        <v>80</v>
      </c>
      <c r="H61" s="74">
        <v>80</v>
      </c>
      <c r="I61" s="74">
        <v>80</v>
      </c>
      <c r="J61" s="74">
        <v>80</v>
      </c>
      <c r="K61" s="74">
        <v>80</v>
      </c>
      <c r="L61" s="74">
        <v>80</v>
      </c>
      <c r="M61" s="74">
        <v>80</v>
      </c>
      <c r="N61" s="74">
        <v>80</v>
      </c>
      <c r="O61" s="74">
        <v>80</v>
      </c>
      <c r="P61" s="74">
        <v>80</v>
      </c>
      <c r="Q61" s="74">
        <v>80</v>
      </c>
      <c r="R61" s="74">
        <v>80</v>
      </c>
      <c r="S61" s="74">
        <v>80</v>
      </c>
      <c r="T61" s="74">
        <v>80</v>
      </c>
      <c r="U61" s="74">
        <v>80</v>
      </c>
      <c r="V61" s="74">
        <v>80</v>
      </c>
      <c r="W61" s="74">
        <v>80</v>
      </c>
      <c r="X61" s="74">
        <v>80</v>
      </c>
      <c r="Y61" s="74">
        <v>80</v>
      </c>
      <c r="Z61" s="74">
        <v>80</v>
      </c>
      <c r="AA61" s="74">
        <v>80</v>
      </c>
      <c r="AB61" s="74">
        <v>80</v>
      </c>
      <c r="AC61" s="74">
        <v>80</v>
      </c>
    </row>
    <row r="62" spans="1:29" s="12" customFormat="1" ht="8.25">
      <c r="A62" s="28"/>
      <c r="B62" s="72" t="s">
        <v>4</v>
      </c>
      <c r="C62" s="75">
        <v>4</v>
      </c>
      <c r="D62" s="76">
        <v>80</v>
      </c>
      <c r="E62" s="76">
        <v>80</v>
      </c>
      <c r="F62" s="76">
        <v>80</v>
      </c>
      <c r="G62" s="76">
        <v>80</v>
      </c>
      <c r="H62" s="76">
        <v>80</v>
      </c>
      <c r="I62" s="76">
        <v>80</v>
      </c>
      <c r="J62" s="76">
        <v>80</v>
      </c>
      <c r="K62" s="76">
        <v>80</v>
      </c>
      <c r="L62" s="76">
        <v>80</v>
      </c>
      <c r="M62" s="76">
        <v>80</v>
      </c>
      <c r="N62" s="76">
        <v>80</v>
      </c>
      <c r="O62" s="76">
        <v>80</v>
      </c>
      <c r="P62" s="76">
        <v>80</v>
      </c>
      <c r="Q62" s="76">
        <v>80</v>
      </c>
      <c r="R62" s="76">
        <v>80</v>
      </c>
      <c r="S62" s="76">
        <v>80</v>
      </c>
      <c r="T62" s="76">
        <v>80</v>
      </c>
      <c r="U62" s="76">
        <v>80</v>
      </c>
      <c r="V62" s="76">
        <v>80</v>
      </c>
      <c r="W62" s="76">
        <v>80</v>
      </c>
      <c r="X62" s="76">
        <v>80</v>
      </c>
      <c r="Y62" s="76">
        <v>80</v>
      </c>
      <c r="Z62" s="76">
        <v>80</v>
      </c>
      <c r="AA62" s="76">
        <v>80</v>
      </c>
      <c r="AB62" s="76">
        <v>80</v>
      </c>
      <c r="AC62" s="76">
        <v>80</v>
      </c>
    </row>
    <row r="63" spans="1:29" s="12" customFormat="1" ht="8.25">
      <c r="A63" s="28"/>
      <c r="B63" s="72"/>
      <c r="C63" s="73">
        <v>5</v>
      </c>
      <c r="D63" s="74">
        <v>80</v>
      </c>
      <c r="E63" s="74">
        <v>80</v>
      </c>
      <c r="F63" s="74">
        <v>80</v>
      </c>
      <c r="G63" s="74">
        <v>80</v>
      </c>
      <c r="H63" s="74">
        <v>80</v>
      </c>
      <c r="I63" s="74">
        <v>80</v>
      </c>
      <c r="J63" s="74">
        <v>80</v>
      </c>
      <c r="K63" s="74">
        <v>80</v>
      </c>
      <c r="L63" s="74">
        <v>80</v>
      </c>
      <c r="M63" s="74">
        <v>80</v>
      </c>
      <c r="N63" s="74">
        <v>80</v>
      </c>
      <c r="O63" s="74">
        <v>80</v>
      </c>
      <c r="P63" s="74">
        <v>80</v>
      </c>
      <c r="Q63" s="74">
        <v>80</v>
      </c>
      <c r="R63" s="74">
        <v>80</v>
      </c>
      <c r="S63" s="74">
        <v>80</v>
      </c>
      <c r="T63" s="74">
        <v>80</v>
      </c>
      <c r="U63" s="74">
        <v>80</v>
      </c>
      <c r="V63" s="74">
        <v>80</v>
      </c>
      <c r="W63" s="74">
        <v>80</v>
      </c>
      <c r="X63" s="74">
        <v>80</v>
      </c>
      <c r="Y63" s="74">
        <v>80</v>
      </c>
      <c r="Z63" s="74">
        <v>80</v>
      </c>
      <c r="AA63" s="74">
        <v>80</v>
      </c>
      <c r="AB63" s="74">
        <v>80</v>
      </c>
      <c r="AC63" s="74">
        <v>80</v>
      </c>
    </row>
    <row r="64" spans="1:29" s="12" customFormat="1" ht="8.25">
      <c r="A64" s="28"/>
      <c r="B64" s="72"/>
      <c r="C64" s="75">
        <v>6</v>
      </c>
      <c r="D64" s="76">
        <v>80</v>
      </c>
      <c r="E64" s="76">
        <v>80</v>
      </c>
      <c r="F64" s="76">
        <v>80</v>
      </c>
      <c r="G64" s="76">
        <v>80</v>
      </c>
      <c r="H64" s="76">
        <v>80</v>
      </c>
      <c r="I64" s="76">
        <v>80</v>
      </c>
      <c r="J64" s="76">
        <v>80</v>
      </c>
      <c r="K64" s="76">
        <v>80</v>
      </c>
      <c r="L64" s="76">
        <v>80</v>
      </c>
      <c r="M64" s="76">
        <v>80</v>
      </c>
      <c r="N64" s="76">
        <v>100</v>
      </c>
      <c r="O64" s="76">
        <v>80</v>
      </c>
      <c r="P64" s="76">
        <v>80</v>
      </c>
      <c r="Q64" s="76">
        <v>80</v>
      </c>
      <c r="R64" s="76">
        <v>80</v>
      </c>
      <c r="S64" s="76">
        <v>80</v>
      </c>
      <c r="T64" s="76">
        <v>80</v>
      </c>
      <c r="U64" s="76">
        <v>80</v>
      </c>
      <c r="V64" s="76">
        <v>80</v>
      </c>
      <c r="W64" s="76">
        <v>80</v>
      </c>
      <c r="X64" s="76">
        <v>100</v>
      </c>
      <c r="Y64" s="76">
        <v>80</v>
      </c>
      <c r="Z64" s="76">
        <v>80</v>
      </c>
      <c r="AA64" s="76">
        <v>80</v>
      </c>
      <c r="AB64" s="76">
        <v>80</v>
      </c>
      <c r="AC64" s="76">
        <v>80</v>
      </c>
    </row>
    <row r="65" spans="1:29" s="12" customFormat="1" ht="8.25">
      <c r="A65" s="28"/>
      <c r="B65" s="72"/>
      <c r="C65" s="73">
        <v>7</v>
      </c>
      <c r="D65" s="74">
        <v>80</v>
      </c>
      <c r="E65" s="74">
        <v>80</v>
      </c>
      <c r="F65" s="74">
        <v>80</v>
      </c>
      <c r="G65" s="74">
        <v>80</v>
      </c>
      <c r="H65" s="74">
        <v>80</v>
      </c>
      <c r="I65" s="74">
        <v>80</v>
      </c>
      <c r="J65" s="74">
        <v>80</v>
      </c>
      <c r="K65" s="74">
        <v>80</v>
      </c>
      <c r="L65" s="74">
        <v>80</v>
      </c>
      <c r="M65" s="74">
        <v>80</v>
      </c>
      <c r="N65" s="74">
        <v>100</v>
      </c>
      <c r="O65" s="74">
        <v>80</v>
      </c>
      <c r="P65" s="74">
        <v>80</v>
      </c>
      <c r="Q65" s="74">
        <v>80</v>
      </c>
      <c r="R65" s="74">
        <v>80</v>
      </c>
      <c r="S65" s="74">
        <v>80</v>
      </c>
      <c r="T65" s="74">
        <v>80</v>
      </c>
      <c r="U65" s="74">
        <v>80</v>
      </c>
      <c r="V65" s="74">
        <v>80</v>
      </c>
      <c r="W65" s="74">
        <v>80</v>
      </c>
      <c r="X65" s="74">
        <v>100</v>
      </c>
      <c r="Y65" s="74">
        <v>80</v>
      </c>
      <c r="Z65" s="74">
        <v>80</v>
      </c>
      <c r="AA65" s="74">
        <v>80</v>
      </c>
      <c r="AB65" s="74">
        <v>80</v>
      </c>
      <c r="AC65" s="74">
        <v>80</v>
      </c>
    </row>
    <row r="66" spans="1:29" s="12" customFormat="1" ht="8.25">
      <c r="A66" s="28"/>
      <c r="B66" s="72"/>
      <c r="C66" s="75">
        <v>8</v>
      </c>
      <c r="D66" s="76">
        <v>80</v>
      </c>
      <c r="E66" s="76">
        <v>80</v>
      </c>
      <c r="F66" s="76">
        <v>80</v>
      </c>
      <c r="G66" s="76">
        <v>80</v>
      </c>
      <c r="H66" s="76">
        <v>80</v>
      </c>
      <c r="I66" s="76">
        <v>80</v>
      </c>
      <c r="J66" s="76">
        <v>80</v>
      </c>
      <c r="K66" s="76">
        <v>80</v>
      </c>
      <c r="L66" s="76">
        <v>80</v>
      </c>
      <c r="M66" s="76">
        <v>80</v>
      </c>
      <c r="N66" s="76">
        <v>100</v>
      </c>
      <c r="O66" s="76">
        <v>80</v>
      </c>
      <c r="P66" s="76">
        <v>80</v>
      </c>
      <c r="Q66" s="76">
        <v>80</v>
      </c>
      <c r="R66" s="76">
        <v>80</v>
      </c>
      <c r="S66" s="76">
        <v>80</v>
      </c>
      <c r="T66" s="76">
        <v>80</v>
      </c>
      <c r="U66" s="76">
        <v>80</v>
      </c>
      <c r="V66" s="76">
        <v>80</v>
      </c>
      <c r="W66" s="76">
        <v>80</v>
      </c>
      <c r="X66" s="76">
        <v>100</v>
      </c>
      <c r="Y66" s="76">
        <v>80</v>
      </c>
      <c r="Z66" s="76">
        <v>80</v>
      </c>
      <c r="AA66" s="76">
        <v>80</v>
      </c>
      <c r="AB66" s="76">
        <v>80</v>
      </c>
      <c r="AC66" s="76">
        <v>80</v>
      </c>
    </row>
    <row r="67" spans="1:29" s="12" customFormat="1" ht="8.25">
      <c r="A67" s="28"/>
      <c r="B67" s="72"/>
      <c r="C67" s="73">
        <v>9</v>
      </c>
      <c r="D67" s="74">
        <v>115</v>
      </c>
      <c r="E67" s="74">
        <v>115</v>
      </c>
      <c r="F67" s="74">
        <v>115</v>
      </c>
      <c r="G67" s="74">
        <v>115</v>
      </c>
      <c r="H67" s="74">
        <v>115</v>
      </c>
      <c r="I67" s="74">
        <v>115</v>
      </c>
      <c r="J67" s="74">
        <v>115</v>
      </c>
      <c r="K67" s="74">
        <v>115</v>
      </c>
      <c r="L67" s="74">
        <v>115</v>
      </c>
      <c r="M67" s="74">
        <v>115</v>
      </c>
      <c r="N67" s="74">
        <v>115</v>
      </c>
      <c r="O67" s="74">
        <v>115</v>
      </c>
      <c r="P67" s="74">
        <v>115</v>
      </c>
      <c r="Q67" s="74">
        <v>115</v>
      </c>
      <c r="R67" s="74">
        <v>115</v>
      </c>
      <c r="S67" s="74">
        <v>115</v>
      </c>
      <c r="T67" s="74">
        <v>115</v>
      </c>
      <c r="U67" s="74">
        <v>115</v>
      </c>
      <c r="V67" s="74">
        <v>115</v>
      </c>
      <c r="W67" s="74">
        <v>115</v>
      </c>
      <c r="X67" s="74">
        <v>115</v>
      </c>
      <c r="Y67" s="74">
        <v>115</v>
      </c>
      <c r="Z67" s="74">
        <v>115</v>
      </c>
      <c r="AA67" s="74">
        <v>115</v>
      </c>
      <c r="AB67" s="74">
        <v>115</v>
      </c>
      <c r="AC67" s="74">
        <v>115</v>
      </c>
    </row>
    <row r="68" spans="1:29" s="12" customFormat="1" ht="8.25">
      <c r="A68" s="28"/>
      <c r="B68" s="72"/>
      <c r="C68" s="75">
        <v>10</v>
      </c>
      <c r="D68" s="76">
        <v>115</v>
      </c>
      <c r="E68" s="76">
        <v>115</v>
      </c>
      <c r="F68" s="76">
        <v>115</v>
      </c>
      <c r="G68" s="76">
        <v>115</v>
      </c>
      <c r="H68" s="76">
        <v>115</v>
      </c>
      <c r="I68" s="76">
        <v>115</v>
      </c>
      <c r="J68" s="76">
        <v>115</v>
      </c>
      <c r="K68" s="76">
        <v>115</v>
      </c>
      <c r="L68" s="76">
        <v>115</v>
      </c>
      <c r="M68" s="76">
        <v>115</v>
      </c>
      <c r="N68" s="76">
        <v>115</v>
      </c>
      <c r="O68" s="76">
        <v>115</v>
      </c>
      <c r="P68" s="76">
        <v>115</v>
      </c>
      <c r="Q68" s="76">
        <v>115</v>
      </c>
      <c r="R68" s="76">
        <v>115</v>
      </c>
      <c r="S68" s="76">
        <v>115</v>
      </c>
      <c r="T68" s="76">
        <v>115</v>
      </c>
      <c r="U68" s="76">
        <v>115</v>
      </c>
      <c r="V68" s="76">
        <v>115</v>
      </c>
      <c r="W68" s="76">
        <v>115</v>
      </c>
      <c r="X68" s="76">
        <v>115</v>
      </c>
      <c r="Y68" s="76">
        <v>115</v>
      </c>
      <c r="Z68" s="76">
        <v>115</v>
      </c>
      <c r="AA68" s="76">
        <v>115</v>
      </c>
      <c r="AB68" s="76">
        <v>115</v>
      </c>
      <c r="AC68" s="76">
        <v>115</v>
      </c>
    </row>
    <row r="69" spans="1:29" s="12" customFormat="1" ht="8.25">
      <c r="A69" s="28"/>
      <c r="B69" s="72"/>
      <c r="C69" s="77">
        <v>11</v>
      </c>
      <c r="D69" s="78">
        <v>115</v>
      </c>
      <c r="E69" s="78">
        <v>115</v>
      </c>
      <c r="F69" s="78">
        <v>115</v>
      </c>
      <c r="G69" s="78">
        <v>115</v>
      </c>
      <c r="H69" s="78">
        <v>115</v>
      </c>
      <c r="I69" s="78">
        <v>115</v>
      </c>
      <c r="J69" s="78">
        <v>115</v>
      </c>
      <c r="K69" s="78">
        <v>115</v>
      </c>
      <c r="L69" s="78">
        <v>115</v>
      </c>
      <c r="M69" s="78">
        <v>115</v>
      </c>
      <c r="N69" s="78">
        <v>115</v>
      </c>
      <c r="O69" s="78">
        <v>115</v>
      </c>
      <c r="P69" s="78">
        <v>115</v>
      </c>
      <c r="Q69" s="78">
        <v>115</v>
      </c>
      <c r="R69" s="78">
        <v>115</v>
      </c>
      <c r="S69" s="78">
        <v>115</v>
      </c>
      <c r="T69" s="78">
        <v>115</v>
      </c>
      <c r="U69" s="78">
        <v>115</v>
      </c>
      <c r="V69" s="78">
        <v>115</v>
      </c>
      <c r="W69" s="78">
        <v>115</v>
      </c>
      <c r="X69" s="78">
        <v>115</v>
      </c>
      <c r="Y69" s="78">
        <v>115</v>
      </c>
      <c r="Z69" s="78">
        <v>115</v>
      </c>
      <c r="AA69" s="78">
        <v>115</v>
      </c>
      <c r="AB69" s="78">
        <v>115</v>
      </c>
      <c r="AC69" s="78">
        <v>115</v>
      </c>
    </row>
    <row r="70" spans="1:29" s="12" customFormat="1" ht="8.25">
      <c r="A70" s="28"/>
      <c r="B70" s="72"/>
      <c r="C70" s="75">
        <v>12</v>
      </c>
      <c r="D70" s="76">
        <v>115</v>
      </c>
      <c r="E70" s="76">
        <v>115</v>
      </c>
      <c r="F70" s="76">
        <v>115</v>
      </c>
      <c r="G70" s="76">
        <v>100</v>
      </c>
      <c r="H70" s="76">
        <v>100</v>
      </c>
      <c r="I70" s="76">
        <v>115</v>
      </c>
      <c r="J70" s="76">
        <v>115</v>
      </c>
      <c r="K70" s="76">
        <v>115</v>
      </c>
      <c r="L70" s="76">
        <v>115</v>
      </c>
      <c r="M70" s="76">
        <v>115</v>
      </c>
      <c r="N70" s="76">
        <v>115</v>
      </c>
      <c r="O70" s="76">
        <v>115</v>
      </c>
      <c r="P70" s="76">
        <v>115</v>
      </c>
      <c r="Q70" s="76">
        <v>115</v>
      </c>
      <c r="R70" s="76">
        <v>115</v>
      </c>
      <c r="S70" s="76">
        <v>115</v>
      </c>
      <c r="T70" s="76">
        <v>115</v>
      </c>
      <c r="U70" s="76">
        <v>115</v>
      </c>
      <c r="V70" s="76">
        <v>115</v>
      </c>
      <c r="W70" s="76">
        <v>115</v>
      </c>
      <c r="X70" s="76">
        <v>115</v>
      </c>
      <c r="Y70" s="76">
        <v>100</v>
      </c>
      <c r="Z70" s="76">
        <v>100</v>
      </c>
      <c r="AA70" s="76">
        <v>115</v>
      </c>
      <c r="AB70" s="76">
        <v>115</v>
      </c>
      <c r="AC70" s="76">
        <v>115</v>
      </c>
    </row>
    <row r="71" spans="1:29" s="12" customFormat="1" ht="8.25">
      <c r="A71" s="28"/>
      <c r="B71" s="72"/>
      <c r="C71" s="77" t="s">
        <v>9</v>
      </c>
      <c r="D71" s="78">
        <v>20</v>
      </c>
      <c r="E71" s="78">
        <v>20</v>
      </c>
      <c r="F71" s="78">
        <v>20</v>
      </c>
      <c r="G71" s="78">
        <v>20</v>
      </c>
      <c r="H71" s="78">
        <v>20</v>
      </c>
      <c r="I71" s="78">
        <v>20</v>
      </c>
      <c r="J71" s="78">
        <v>20</v>
      </c>
      <c r="K71" s="78">
        <v>20</v>
      </c>
      <c r="L71" s="78">
        <v>20</v>
      </c>
      <c r="M71" s="78">
        <v>20</v>
      </c>
      <c r="N71" s="78">
        <v>20</v>
      </c>
      <c r="O71" s="78">
        <v>20</v>
      </c>
      <c r="P71" s="78">
        <v>20</v>
      </c>
      <c r="Q71" s="78">
        <v>20</v>
      </c>
      <c r="R71" s="78">
        <v>20</v>
      </c>
      <c r="S71" s="78">
        <v>20</v>
      </c>
      <c r="T71" s="78">
        <v>20</v>
      </c>
      <c r="U71" s="78">
        <v>20</v>
      </c>
      <c r="V71" s="78">
        <v>20</v>
      </c>
      <c r="W71" s="78">
        <v>20</v>
      </c>
      <c r="X71" s="78">
        <v>20</v>
      </c>
      <c r="Y71" s="78">
        <v>20</v>
      </c>
      <c r="Z71" s="78">
        <v>20</v>
      </c>
      <c r="AA71" s="78">
        <v>20</v>
      </c>
      <c r="AB71" s="78">
        <v>20</v>
      </c>
      <c r="AC71" s="78">
        <v>20</v>
      </c>
    </row>
    <row r="72" spans="1:29" s="12" customFormat="1" ht="9" thickBot="1">
      <c r="A72" s="28"/>
      <c r="B72" s="58"/>
      <c r="C72" s="59" t="s">
        <v>10</v>
      </c>
      <c r="D72" s="60">
        <v>20</v>
      </c>
      <c r="E72" s="60">
        <v>20</v>
      </c>
      <c r="F72" s="60">
        <v>20</v>
      </c>
      <c r="G72" s="60">
        <v>20</v>
      </c>
      <c r="H72" s="60">
        <v>20</v>
      </c>
      <c r="I72" s="60">
        <v>20</v>
      </c>
      <c r="J72" s="60">
        <v>20</v>
      </c>
      <c r="K72" s="60">
        <v>20</v>
      </c>
      <c r="L72" s="60">
        <v>20</v>
      </c>
      <c r="M72" s="60">
        <v>20</v>
      </c>
      <c r="N72" s="60">
        <v>20</v>
      </c>
      <c r="O72" s="60">
        <v>20</v>
      </c>
      <c r="P72" s="60">
        <v>20</v>
      </c>
      <c r="Q72" s="60">
        <v>20</v>
      </c>
      <c r="R72" s="60">
        <v>20</v>
      </c>
      <c r="S72" s="60">
        <v>20</v>
      </c>
      <c r="T72" s="60">
        <v>20</v>
      </c>
      <c r="U72" s="60">
        <v>20</v>
      </c>
      <c r="V72" s="60">
        <v>20</v>
      </c>
      <c r="W72" s="60">
        <v>20</v>
      </c>
      <c r="X72" s="60">
        <v>20</v>
      </c>
      <c r="Y72" s="60">
        <v>20</v>
      </c>
      <c r="Z72" s="60">
        <v>20</v>
      </c>
      <c r="AA72" s="60">
        <v>20</v>
      </c>
      <c r="AB72" s="60">
        <v>20</v>
      </c>
      <c r="AC72" s="60">
        <v>20</v>
      </c>
    </row>
    <row r="73" spans="1:29" s="12" customFormat="1" ht="8.25">
      <c r="A73" s="28"/>
      <c r="B73" s="69" t="s">
        <v>3</v>
      </c>
      <c r="C73" s="79">
        <v>2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</row>
    <row r="74" spans="1:29" s="12" customFormat="1" ht="8.25">
      <c r="A74" s="28"/>
      <c r="B74" s="72" t="s">
        <v>39</v>
      </c>
      <c r="C74" s="75">
        <v>3</v>
      </c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</row>
    <row r="75" spans="1:29" s="12" customFormat="1" ht="8.25">
      <c r="A75" s="28"/>
      <c r="B75" s="72" t="s">
        <v>7</v>
      </c>
      <c r="C75" s="73">
        <v>4</v>
      </c>
      <c r="D75" s="74">
        <v>1067</v>
      </c>
      <c r="E75" s="74">
        <v>1073</v>
      </c>
      <c r="F75" s="74">
        <v>1067</v>
      </c>
      <c r="G75" s="74">
        <v>538</v>
      </c>
      <c r="H75" s="74">
        <v>538</v>
      </c>
      <c r="I75" s="74">
        <v>1136</v>
      </c>
      <c r="J75" s="74">
        <v>2162</v>
      </c>
      <c r="K75" s="74">
        <v>2247</v>
      </c>
      <c r="L75" s="74">
        <v>2162</v>
      </c>
      <c r="M75" s="76">
        <v>1158</v>
      </c>
      <c r="N75" s="76">
        <v>233</v>
      </c>
      <c r="O75" s="76">
        <v>2668</v>
      </c>
      <c r="P75" s="76">
        <v>2938</v>
      </c>
      <c r="Q75" s="76">
        <v>2668</v>
      </c>
      <c r="R75" s="76">
        <v>2938</v>
      </c>
      <c r="S75" s="74">
        <v>1136</v>
      </c>
      <c r="T75" s="74">
        <v>2162</v>
      </c>
      <c r="U75" s="74">
        <v>2247</v>
      </c>
      <c r="V75" s="74">
        <v>2162</v>
      </c>
      <c r="W75" s="76">
        <v>1158</v>
      </c>
      <c r="X75" s="76">
        <v>233</v>
      </c>
      <c r="Y75" s="74">
        <v>538</v>
      </c>
      <c r="Z75" s="74">
        <v>538</v>
      </c>
      <c r="AA75" s="74">
        <v>1067</v>
      </c>
      <c r="AB75" s="74">
        <v>1073</v>
      </c>
      <c r="AC75" s="74">
        <v>1067</v>
      </c>
    </row>
    <row r="76" spans="1:29" s="12" customFormat="1" ht="8.25">
      <c r="A76" s="28"/>
      <c r="B76" s="72" t="s">
        <v>32</v>
      </c>
      <c r="C76" s="75">
        <v>5</v>
      </c>
      <c r="D76" s="76">
        <v>1067</v>
      </c>
      <c r="E76" s="76">
        <v>1073</v>
      </c>
      <c r="F76" s="76">
        <v>1067</v>
      </c>
      <c r="G76" s="76">
        <v>538</v>
      </c>
      <c r="H76" s="76">
        <v>538</v>
      </c>
      <c r="I76" s="76">
        <v>1136</v>
      </c>
      <c r="J76" s="76">
        <v>2162</v>
      </c>
      <c r="K76" s="76">
        <v>2247</v>
      </c>
      <c r="L76" s="76">
        <v>2162</v>
      </c>
      <c r="M76" s="76">
        <v>1158</v>
      </c>
      <c r="N76" s="76">
        <v>233</v>
      </c>
      <c r="O76" s="76">
        <v>2668</v>
      </c>
      <c r="P76" s="76">
        <v>2938</v>
      </c>
      <c r="Q76" s="76">
        <v>2668</v>
      </c>
      <c r="R76" s="76">
        <v>2938</v>
      </c>
      <c r="S76" s="76">
        <v>1136</v>
      </c>
      <c r="T76" s="76">
        <v>2162</v>
      </c>
      <c r="U76" s="76">
        <v>2247</v>
      </c>
      <c r="V76" s="76">
        <v>2162</v>
      </c>
      <c r="W76" s="76">
        <v>1158</v>
      </c>
      <c r="X76" s="76">
        <v>233</v>
      </c>
      <c r="Y76" s="76">
        <v>538</v>
      </c>
      <c r="Z76" s="76">
        <v>538</v>
      </c>
      <c r="AA76" s="76">
        <v>1067</v>
      </c>
      <c r="AB76" s="76">
        <v>1073</v>
      </c>
      <c r="AC76" s="76">
        <v>1067</v>
      </c>
    </row>
    <row r="77" spans="1:29" s="12" customFormat="1" ht="8.25">
      <c r="A77" s="28"/>
      <c r="B77" s="72"/>
      <c r="C77" s="73">
        <v>6</v>
      </c>
      <c r="D77" s="74">
        <v>1067</v>
      </c>
      <c r="E77" s="74">
        <v>1073</v>
      </c>
      <c r="F77" s="74">
        <v>1067</v>
      </c>
      <c r="G77" s="74">
        <v>538</v>
      </c>
      <c r="H77" s="74">
        <v>538</v>
      </c>
      <c r="I77" s="74">
        <v>1136</v>
      </c>
      <c r="J77" s="74">
        <v>2162</v>
      </c>
      <c r="K77" s="74">
        <v>2247</v>
      </c>
      <c r="L77" s="74">
        <v>2162</v>
      </c>
      <c r="M77" s="76">
        <v>1158</v>
      </c>
      <c r="N77" s="76">
        <v>233</v>
      </c>
      <c r="O77" s="76">
        <v>2668</v>
      </c>
      <c r="P77" s="76">
        <v>2938</v>
      </c>
      <c r="Q77" s="76">
        <v>2668</v>
      </c>
      <c r="R77" s="76">
        <v>2938</v>
      </c>
      <c r="S77" s="74">
        <v>1136</v>
      </c>
      <c r="T77" s="74">
        <v>2162</v>
      </c>
      <c r="U77" s="74">
        <v>2247</v>
      </c>
      <c r="V77" s="74">
        <v>2162</v>
      </c>
      <c r="W77" s="76">
        <v>1158</v>
      </c>
      <c r="X77" s="76">
        <v>233</v>
      </c>
      <c r="Y77" s="74">
        <v>538</v>
      </c>
      <c r="Z77" s="74">
        <v>538</v>
      </c>
      <c r="AA77" s="74">
        <v>1067</v>
      </c>
      <c r="AB77" s="74">
        <v>1073</v>
      </c>
      <c r="AC77" s="74">
        <v>1067</v>
      </c>
    </row>
    <row r="78" spans="1:29" s="12" customFormat="1" ht="8.25">
      <c r="A78" s="28"/>
      <c r="B78" s="72"/>
      <c r="C78" s="75">
        <v>7</v>
      </c>
      <c r="D78" s="76">
        <v>1067</v>
      </c>
      <c r="E78" s="76">
        <v>1073</v>
      </c>
      <c r="F78" s="76">
        <v>1067</v>
      </c>
      <c r="G78" s="76">
        <v>538</v>
      </c>
      <c r="H78" s="76">
        <v>538</v>
      </c>
      <c r="I78" s="76">
        <v>1136</v>
      </c>
      <c r="J78" s="76">
        <v>2162</v>
      </c>
      <c r="K78" s="76">
        <v>2247</v>
      </c>
      <c r="L78" s="76">
        <v>2162</v>
      </c>
      <c r="M78" s="76">
        <v>1158</v>
      </c>
      <c r="N78" s="76">
        <v>233</v>
      </c>
      <c r="O78" s="76">
        <v>2668</v>
      </c>
      <c r="P78" s="76">
        <v>2938</v>
      </c>
      <c r="Q78" s="76">
        <v>2668</v>
      </c>
      <c r="R78" s="76">
        <v>2938</v>
      </c>
      <c r="S78" s="76">
        <v>1136</v>
      </c>
      <c r="T78" s="76">
        <v>2162</v>
      </c>
      <c r="U78" s="76">
        <v>2247</v>
      </c>
      <c r="V78" s="76">
        <v>2162</v>
      </c>
      <c r="W78" s="76">
        <v>1158</v>
      </c>
      <c r="X78" s="76">
        <v>233</v>
      </c>
      <c r="Y78" s="76">
        <v>538</v>
      </c>
      <c r="Z78" s="76">
        <v>538</v>
      </c>
      <c r="AA78" s="76">
        <v>1067</v>
      </c>
      <c r="AB78" s="76">
        <v>1073</v>
      </c>
      <c r="AC78" s="76">
        <v>1067</v>
      </c>
    </row>
    <row r="79" spans="1:29" s="12" customFormat="1" ht="8.25">
      <c r="A79" s="28"/>
      <c r="B79" s="72"/>
      <c r="C79" s="73">
        <v>8</v>
      </c>
      <c r="D79" s="74">
        <v>1067</v>
      </c>
      <c r="E79" s="74">
        <v>1073</v>
      </c>
      <c r="F79" s="74">
        <v>1067</v>
      </c>
      <c r="G79" s="74">
        <v>538</v>
      </c>
      <c r="H79" s="74">
        <v>538</v>
      </c>
      <c r="I79" s="74">
        <v>1136</v>
      </c>
      <c r="J79" s="74">
        <v>2162</v>
      </c>
      <c r="K79" s="74">
        <v>2247</v>
      </c>
      <c r="L79" s="74">
        <v>2162</v>
      </c>
      <c r="M79" s="76">
        <v>1158</v>
      </c>
      <c r="N79" s="76">
        <v>233</v>
      </c>
      <c r="O79" s="76">
        <v>2668</v>
      </c>
      <c r="P79" s="76">
        <v>2938</v>
      </c>
      <c r="Q79" s="76">
        <v>2668</v>
      </c>
      <c r="R79" s="76">
        <v>2938</v>
      </c>
      <c r="S79" s="74">
        <v>1136</v>
      </c>
      <c r="T79" s="74">
        <v>2162</v>
      </c>
      <c r="U79" s="74">
        <v>2247</v>
      </c>
      <c r="V79" s="74">
        <v>2162</v>
      </c>
      <c r="W79" s="76">
        <v>1158</v>
      </c>
      <c r="X79" s="76">
        <v>233</v>
      </c>
      <c r="Y79" s="74">
        <v>538</v>
      </c>
      <c r="Z79" s="74">
        <v>538</v>
      </c>
      <c r="AA79" s="74">
        <v>1067</v>
      </c>
      <c r="AB79" s="74">
        <v>1073</v>
      </c>
      <c r="AC79" s="74">
        <v>1067</v>
      </c>
    </row>
    <row r="80" spans="1:29" s="12" customFormat="1" ht="8.25">
      <c r="A80" s="28"/>
      <c r="B80" s="72"/>
      <c r="C80" s="75">
        <v>9</v>
      </c>
      <c r="D80" s="76">
        <v>1067</v>
      </c>
      <c r="E80" s="76">
        <v>1073</v>
      </c>
      <c r="F80" s="76">
        <v>1067</v>
      </c>
      <c r="G80" s="76">
        <v>538</v>
      </c>
      <c r="H80" s="76">
        <v>538</v>
      </c>
      <c r="I80" s="76">
        <v>1285</v>
      </c>
      <c r="J80" s="76">
        <v>2522</v>
      </c>
      <c r="K80" s="76">
        <v>2613</v>
      </c>
      <c r="L80" s="76">
        <v>2522</v>
      </c>
      <c r="M80" s="76">
        <v>1285</v>
      </c>
      <c r="N80" s="76">
        <v>0</v>
      </c>
      <c r="O80" s="76">
        <v>2995</v>
      </c>
      <c r="P80" s="76">
        <v>3224</v>
      </c>
      <c r="Q80" s="76">
        <v>2995</v>
      </c>
      <c r="R80" s="76">
        <v>3224</v>
      </c>
      <c r="S80" s="76">
        <v>1285</v>
      </c>
      <c r="T80" s="76">
        <v>2522</v>
      </c>
      <c r="U80" s="76">
        <v>2613</v>
      </c>
      <c r="V80" s="76">
        <v>2522</v>
      </c>
      <c r="W80" s="76">
        <v>1285</v>
      </c>
      <c r="X80" s="76">
        <v>0</v>
      </c>
      <c r="Y80" s="76">
        <v>538</v>
      </c>
      <c r="Z80" s="76">
        <v>538</v>
      </c>
      <c r="AA80" s="76">
        <v>1067</v>
      </c>
      <c r="AB80" s="76">
        <v>1073</v>
      </c>
      <c r="AC80" s="76">
        <v>1067</v>
      </c>
    </row>
    <row r="81" spans="1:29" s="12" customFormat="1" ht="8.25">
      <c r="A81" s="28"/>
      <c r="B81" s="72"/>
      <c r="C81" s="73">
        <v>10</v>
      </c>
      <c r="D81" s="74">
        <v>1067</v>
      </c>
      <c r="E81" s="74">
        <v>1073</v>
      </c>
      <c r="F81" s="74">
        <v>1067</v>
      </c>
      <c r="G81" s="74">
        <v>538</v>
      </c>
      <c r="H81" s="74">
        <v>538</v>
      </c>
      <c r="I81" s="74">
        <v>1285</v>
      </c>
      <c r="J81" s="74">
        <v>2522</v>
      </c>
      <c r="K81" s="74">
        <v>2613</v>
      </c>
      <c r="L81" s="74">
        <v>2522</v>
      </c>
      <c r="M81" s="76">
        <v>1285</v>
      </c>
      <c r="N81" s="74">
        <v>0</v>
      </c>
      <c r="O81" s="76">
        <v>2995</v>
      </c>
      <c r="P81" s="76">
        <v>3224</v>
      </c>
      <c r="Q81" s="76">
        <v>2995</v>
      </c>
      <c r="R81" s="76">
        <v>3224</v>
      </c>
      <c r="S81" s="74">
        <v>1285</v>
      </c>
      <c r="T81" s="74">
        <v>2522</v>
      </c>
      <c r="U81" s="74">
        <v>2613</v>
      </c>
      <c r="V81" s="74">
        <v>2522</v>
      </c>
      <c r="W81" s="76">
        <v>1285</v>
      </c>
      <c r="X81" s="74">
        <v>0</v>
      </c>
      <c r="Y81" s="74">
        <v>538</v>
      </c>
      <c r="Z81" s="74">
        <v>538</v>
      </c>
      <c r="AA81" s="74">
        <v>1067</v>
      </c>
      <c r="AB81" s="74">
        <v>1073</v>
      </c>
      <c r="AC81" s="74">
        <v>1067</v>
      </c>
    </row>
    <row r="82" spans="1:29" s="12" customFormat="1" ht="8.25">
      <c r="A82" s="28"/>
      <c r="B82" s="72"/>
      <c r="C82" s="75">
        <v>11</v>
      </c>
      <c r="D82" s="76">
        <v>1067</v>
      </c>
      <c r="E82" s="76">
        <v>1073</v>
      </c>
      <c r="F82" s="76">
        <v>1067</v>
      </c>
      <c r="G82" s="76">
        <v>538</v>
      </c>
      <c r="H82" s="76">
        <v>538</v>
      </c>
      <c r="I82" s="76">
        <v>1285</v>
      </c>
      <c r="J82" s="76">
        <v>2522</v>
      </c>
      <c r="K82" s="76">
        <v>2613</v>
      </c>
      <c r="L82" s="76">
        <v>2522</v>
      </c>
      <c r="M82" s="76">
        <v>1285</v>
      </c>
      <c r="N82" s="76">
        <v>0</v>
      </c>
      <c r="O82" s="76">
        <v>2995</v>
      </c>
      <c r="P82" s="76">
        <v>3224</v>
      </c>
      <c r="Q82" s="76">
        <v>2995</v>
      </c>
      <c r="R82" s="76">
        <v>3224</v>
      </c>
      <c r="S82" s="76">
        <v>1285</v>
      </c>
      <c r="T82" s="76">
        <v>2522</v>
      </c>
      <c r="U82" s="76">
        <v>2613</v>
      </c>
      <c r="V82" s="76">
        <v>2522</v>
      </c>
      <c r="W82" s="76">
        <v>1285</v>
      </c>
      <c r="X82" s="76">
        <v>0</v>
      </c>
      <c r="Y82" s="76">
        <v>538</v>
      </c>
      <c r="Z82" s="76">
        <v>538</v>
      </c>
      <c r="AA82" s="76">
        <v>1067</v>
      </c>
      <c r="AB82" s="76">
        <v>1073</v>
      </c>
      <c r="AC82" s="76">
        <v>1067</v>
      </c>
    </row>
    <row r="83" spans="1:29" s="12" customFormat="1" ht="8.25">
      <c r="A83" s="28"/>
      <c r="B83" s="72"/>
      <c r="C83" s="75">
        <v>12</v>
      </c>
      <c r="D83" s="76">
        <v>1047</v>
      </c>
      <c r="E83" s="76">
        <v>1073</v>
      </c>
      <c r="F83" s="76">
        <v>1047</v>
      </c>
      <c r="G83" s="76">
        <v>538</v>
      </c>
      <c r="H83" s="76">
        <v>538</v>
      </c>
      <c r="I83" s="76">
        <v>1285</v>
      </c>
      <c r="J83" s="76">
        <v>2502</v>
      </c>
      <c r="K83" s="76">
        <v>2613</v>
      </c>
      <c r="L83" s="76">
        <v>2502</v>
      </c>
      <c r="M83" s="76">
        <v>1285</v>
      </c>
      <c r="N83" s="76">
        <v>0</v>
      </c>
      <c r="O83" s="76">
        <v>2995</v>
      </c>
      <c r="P83" s="76">
        <v>3224</v>
      </c>
      <c r="Q83" s="76">
        <v>2995</v>
      </c>
      <c r="R83" s="76">
        <v>3224</v>
      </c>
      <c r="S83" s="76">
        <v>1285</v>
      </c>
      <c r="T83" s="76">
        <v>2502</v>
      </c>
      <c r="U83" s="76">
        <v>2613</v>
      </c>
      <c r="V83" s="76">
        <v>2502</v>
      </c>
      <c r="W83" s="76">
        <v>1285</v>
      </c>
      <c r="X83" s="76">
        <v>0</v>
      </c>
      <c r="Y83" s="76">
        <v>538</v>
      </c>
      <c r="Z83" s="76">
        <v>538</v>
      </c>
      <c r="AA83" s="76">
        <v>1047</v>
      </c>
      <c r="AB83" s="76">
        <v>1073</v>
      </c>
      <c r="AC83" s="76">
        <v>1047</v>
      </c>
    </row>
    <row r="84" spans="1:29" s="12" customFormat="1" ht="8.25">
      <c r="A84" s="28"/>
      <c r="B84" s="72"/>
      <c r="C84" s="75" t="s">
        <v>9</v>
      </c>
      <c r="D84" s="76">
        <v>2000</v>
      </c>
      <c r="E84" s="76">
        <v>2000</v>
      </c>
      <c r="F84" s="76">
        <v>2000</v>
      </c>
      <c r="G84" s="76">
        <v>0</v>
      </c>
      <c r="H84" s="76">
        <v>0</v>
      </c>
      <c r="I84" s="76">
        <v>1500</v>
      </c>
      <c r="J84" s="76">
        <v>3000</v>
      </c>
      <c r="K84" s="76">
        <v>3000</v>
      </c>
      <c r="L84" s="76">
        <v>3000</v>
      </c>
      <c r="M84" s="76">
        <v>1500</v>
      </c>
      <c r="N84" s="76">
        <v>0</v>
      </c>
      <c r="O84" s="76">
        <v>3500</v>
      </c>
      <c r="P84" s="76">
        <v>3700</v>
      </c>
      <c r="Q84" s="76">
        <v>3500</v>
      </c>
      <c r="R84" s="76">
        <v>3700</v>
      </c>
      <c r="S84" s="76">
        <v>1500</v>
      </c>
      <c r="T84" s="76">
        <v>3000</v>
      </c>
      <c r="U84" s="76">
        <v>3000</v>
      </c>
      <c r="V84" s="76">
        <v>3000</v>
      </c>
      <c r="W84" s="76">
        <v>1500</v>
      </c>
      <c r="X84" s="76">
        <v>0</v>
      </c>
      <c r="Y84" s="76">
        <v>0</v>
      </c>
      <c r="Z84" s="76">
        <v>0</v>
      </c>
      <c r="AA84" s="76">
        <v>2000</v>
      </c>
      <c r="AB84" s="76">
        <v>2000</v>
      </c>
      <c r="AC84" s="76">
        <v>2000</v>
      </c>
    </row>
    <row r="85" spans="1:29" s="12" customFormat="1" ht="9" thickBot="1">
      <c r="A85" s="28"/>
      <c r="B85" s="58"/>
      <c r="C85" s="59" t="s">
        <v>10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  <c r="O85" s="60">
        <v>0</v>
      </c>
      <c r="P85" s="60">
        <v>0</v>
      </c>
      <c r="Q85" s="60">
        <v>0</v>
      </c>
      <c r="R85" s="60">
        <v>0</v>
      </c>
      <c r="S85" s="60">
        <v>0</v>
      </c>
      <c r="T85" s="60">
        <v>0</v>
      </c>
      <c r="U85" s="60">
        <v>0</v>
      </c>
      <c r="V85" s="60">
        <v>0</v>
      </c>
      <c r="W85" s="60">
        <v>0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</row>
    <row r="86" spans="1:29" s="12" customFormat="1" ht="9" thickBot="1">
      <c r="A86" s="28"/>
      <c r="B86" s="61" t="s">
        <v>73</v>
      </c>
      <c r="C86" s="59"/>
      <c r="D86" s="68">
        <f>'FLR 4'!D87</f>
        <v>3886.6666666666565</v>
      </c>
      <c r="E86" s="68">
        <f>'FLR 4'!E87</f>
        <v>4013.333333333323</v>
      </c>
      <c r="F86" s="68">
        <f>'FLR 4'!F87</f>
        <v>3886.6666666666565</v>
      </c>
      <c r="G86" s="68">
        <f>'FLR 4'!G87</f>
        <v>2653.3333333333267</v>
      </c>
      <c r="H86" s="68">
        <f>'FLR 4'!H87</f>
        <v>2653.3333333333267</v>
      </c>
      <c r="I86" s="68">
        <f>'FLR 4'!I87</f>
        <v>4013.333333333323</v>
      </c>
      <c r="J86" s="68">
        <f>'FLR 4'!J87</f>
        <v>4993.333333333319</v>
      </c>
      <c r="K86" s="68">
        <f>'FLR 4'!K87</f>
        <v>5126.666666666653</v>
      </c>
      <c r="L86" s="68">
        <f>'FLR 4'!L87</f>
        <v>4993.333333333319</v>
      </c>
      <c r="M86" s="68">
        <f>'FLR 4'!M87</f>
        <v>4013.333333333323</v>
      </c>
      <c r="N86" s="68">
        <f>'FLR 4'!N87</f>
        <v>666.6666666666649</v>
      </c>
      <c r="O86" s="68">
        <f>'FLR 4'!O87</f>
        <v>5427.999999999985</v>
      </c>
      <c r="P86" s="68">
        <f>'FLR 4'!P87</f>
        <v>5734.6666666666515</v>
      </c>
      <c r="Q86" s="68">
        <f>'FLR 4'!Q87</f>
        <v>5427.999999999985</v>
      </c>
      <c r="R86" s="68">
        <f>'FLR 4'!R87</f>
        <v>5734.6666666666515</v>
      </c>
      <c r="S86" s="68">
        <f>'FLR 4'!S87</f>
        <v>4013.333333333323</v>
      </c>
      <c r="T86" s="68">
        <f>'FLR 4'!T87</f>
        <v>4993.333333333319</v>
      </c>
      <c r="U86" s="68">
        <f>'FLR 4'!U87</f>
        <v>5126.666666666653</v>
      </c>
      <c r="V86" s="68">
        <f>'FLR 4'!V87</f>
        <v>4993.333333333319</v>
      </c>
      <c r="W86" s="68">
        <f>'FLR 4'!W87</f>
        <v>4013.333333333323</v>
      </c>
      <c r="X86" s="68">
        <f>'FLR 4'!X87</f>
        <v>666.6666666666649</v>
      </c>
      <c r="Y86" s="68">
        <f>'FLR 4'!Y87</f>
        <v>2653.3333333333267</v>
      </c>
      <c r="Z86" s="68">
        <f>'FLR 4'!Z87</f>
        <v>2653.3333333333267</v>
      </c>
      <c r="AA86" s="68">
        <f>'FLR 4'!AA87</f>
        <v>3886.6666666666565</v>
      </c>
      <c r="AB86" s="68">
        <f>'FLR 4'!AB87</f>
        <v>4013.333333333323</v>
      </c>
      <c r="AC86" s="68">
        <f>'FLR 4'!AC87</f>
        <v>3886.6666666666565</v>
      </c>
    </row>
    <row r="87" spans="1:29" s="14" customFormat="1" ht="9" thickBot="1">
      <c r="A87" s="48"/>
      <c r="B87" s="49" t="s">
        <v>74</v>
      </c>
      <c r="C87" s="67"/>
      <c r="D87" s="68">
        <f aca="true" t="shared" si="17" ref="D87:AC87">D31+D86</f>
        <v>4606.666666666655</v>
      </c>
      <c r="E87" s="68">
        <f t="shared" si="17"/>
        <v>4786.666666666654</v>
      </c>
      <c r="F87" s="68">
        <f t="shared" si="17"/>
        <v>4606.666666666655</v>
      </c>
      <c r="G87" s="68">
        <f t="shared" si="17"/>
        <v>3173.3333333333253</v>
      </c>
      <c r="H87" s="68">
        <f t="shared" si="17"/>
        <v>3173.3333333333253</v>
      </c>
      <c r="I87" s="68">
        <f t="shared" si="17"/>
        <v>4786.666666666654</v>
      </c>
      <c r="J87" s="68">
        <f t="shared" si="17"/>
        <v>6046.66666666665</v>
      </c>
      <c r="K87" s="68">
        <f t="shared" si="17"/>
        <v>6179.999999999984</v>
      </c>
      <c r="L87" s="68">
        <f t="shared" si="17"/>
        <v>6046.66666666665</v>
      </c>
      <c r="M87" s="68">
        <f t="shared" si="17"/>
        <v>4786.666666666654</v>
      </c>
      <c r="N87" s="68">
        <f>N31+N86</f>
        <v>933.333333333331</v>
      </c>
      <c r="O87" s="68">
        <f t="shared" si="17"/>
        <v>6481.333333333316</v>
      </c>
      <c r="P87" s="68">
        <f t="shared" si="17"/>
        <v>6894.666666666649</v>
      </c>
      <c r="Q87" s="68">
        <f t="shared" si="17"/>
        <v>6481.333333333316</v>
      </c>
      <c r="R87" s="68">
        <f t="shared" si="17"/>
        <v>6894.666666666649</v>
      </c>
      <c r="S87" s="68">
        <f t="shared" si="17"/>
        <v>4786.666666666654</v>
      </c>
      <c r="T87" s="68">
        <f t="shared" si="17"/>
        <v>6046.66666666665</v>
      </c>
      <c r="U87" s="68">
        <f t="shared" si="17"/>
        <v>6179.999999999984</v>
      </c>
      <c r="V87" s="68">
        <f t="shared" si="17"/>
        <v>6046.66666666665</v>
      </c>
      <c r="W87" s="68">
        <f t="shared" si="17"/>
        <v>4786.666666666654</v>
      </c>
      <c r="X87" s="68">
        <f t="shared" si="17"/>
        <v>933.333333333331</v>
      </c>
      <c r="Y87" s="68">
        <f t="shared" si="17"/>
        <v>3173.3333333333253</v>
      </c>
      <c r="Z87" s="68">
        <f t="shared" si="17"/>
        <v>3173.3333333333253</v>
      </c>
      <c r="AA87" s="68">
        <f t="shared" si="17"/>
        <v>4606.666666666655</v>
      </c>
      <c r="AB87" s="68">
        <f t="shared" si="17"/>
        <v>4786.666666666654</v>
      </c>
      <c r="AC87" s="68">
        <f t="shared" si="17"/>
        <v>4606.666666666655</v>
      </c>
    </row>
    <row r="88" spans="1:29" s="12" customFormat="1" ht="9" thickBot="1">
      <c r="A88" s="28"/>
      <c r="B88" s="81"/>
      <c r="C88" s="82" t="s">
        <v>0</v>
      </c>
      <c r="D88" s="83" t="s">
        <v>46</v>
      </c>
      <c r="E88" s="84" t="s">
        <v>47</v>
      </c>
      <c r="F88" s="85" t="s">
        <v>48</v>
      </c>
      <c r="G88" s="83" t="s">
        <v>49</v>
      </c>
      <c r="H88" s="86" t="s">
        <v>50</v>
      </c>
      <c r="I88" s="86" t="s">
        <v>51</v>
      </c>
      <c r="J88" s="84" t="s">
        <v>52</v>
      </c>
      <c r="K88" s="83" t="s">
        <v>20</v>
      </c>
      <c r="L88" s="84" t="s">
        <v>53</v>
      </c>
      <c r="M88" s="83" t="s">
        <v>54</v>
      </c>
      <c r="N88" s="83" t="s">
        <v>69</v>
      </c>
      <c r="O88" s="84" t="s">
        <v>55</v>
      </c>
      <c r="P88" s="83" t="s">
        <v>56</v>
      </c>
      <c r="Q88" s="84" t="s">
        <v>57</v>
      </c>
      <c r="R88" s="83" t="s">
        <v>58</v>
      </c>
      <c r="S88" s="84" t="s">
        <v>59</v>
      </c>
      <c r="T88" s="83" t="s">
        <v>60</v>
      </c>
      <c r="U88" s="85" t="s">
        <v>61</v>
      </c>
      <c r="V88" s="83" t="s">
        <v>62</v>
      </c>
      <c r="W88" s="84" t="s">
        <v>63</v>
      </c>
      <c r="X88" s="83" t="s">
        <v>70</v>
      </c>
      <c r="Y88" s="83" t="s">
        <v>64</v>
      </c>
      <c r="Z88" s="84" t="s">
        <v>65</v>
      </c>
      <c r="AA88" s="83" t="s">
        <v>66</v>
      </c>
      <c r="AB88" s="83" t="s">
        <v>67</v>
      </c>
      <c r="AC88" s="83" t="s">
        <v>68</v>
      </c>
    </row>
    <row r="89" s="12" customFormat="1" ht="8.25">
      <c r="A89" s="15"/>
    </row>
    <row r="90" s="12" customFormat="1" ht="8.25">
      <c r="A90" s="15"/>
    </row>
    <row r="91" s="12" customFormat="1" ht="8.25">
      <c r="A91" s="15"/>
    </row>
    <row r="92" s="12" customFormat="1" ht="8.25"/>
    <row r="93" s="12" customFormat="1" ht="8.25"/>
    <row r="94" s="12" customFormat="1" ht="8.25"/>
    <row r="95" s="12" customFormat="1" ht="8.25"/>
    <row r="96" s="12" customFormat="1" ht="8.25"/>
    <row r="97" s="12" customFormat="1" ht="8.25"/>
    <row r="98" s="12" customFormat="1" ht="8.25"/>
    <row r="99" s="12" customFormat="1" ht="8.25"/>
    <row r="100" s="12" customFormat="1" ht="8.25"/>
    <row r="101" s="12" customFormat="1" ht="8.25"/>
    <row r="102" s="12" customFormat="1" ht="8.25"/>
    <row r="103" s="12" customFormat="1" ht="8.25"/>
    <row r="104" s="12" customFormat="1" ht="8.25"/>
    <row r="105" s="12" customFormat="1" ht="8.25"/>
    <row r="106" s="12" customFormat="1" ht="8.25"/>
    <row r="107" s="12" customFormat="1" ht="8.25"/>
    <row r="108" s="12" customFormat="1" ht="8.25"/>
    <row r="109" s="12" customFormat="1" ht="8.25"/>
    <row r="110" s="12" customFormat="1" ht="8.25"/>
    <row r="111" s="12" customFormat="1" ht="8.25"/>
    <row r="112" s="12" customFormat="1" ht="8.25"/>
    <row r="113" s="12" customFormat="1" ht="8.25"/>
    <row r="114" s="12" customFormat="1" ht="8.25"/>
    <row r="115" s="12" customFormat="1" ht="8.25"/>
    <row r="116" s="12" customFormat="1" ht="8.25"/>
    <row r="117" s="12" customFormat="1" ht="8.25"/>
    <row r="118" s="12" customFormat="1" ht="8.25"/>
    <row r="119" s="12" customFormat="1" ht="8.25"/>
    <row r="120" s="12" customFormat="1" ht="8.25"/>
    <row r="121" s="12" customFormat="1" ht="8.25"/>
    <row r="122" s="12" customFormat="1" ht="8.2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91"/>
  <sheetViews>
    <sheetView workbookViewId="0" topLeftCell="C1">
      <selection activeCell="D2" sqref="D2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4.8515625" style="1" bestFit="1" customWidth="1"/>
    <col min="4" max="29" width="6.00390625" style="1" customWidth="1"/>
    <col min="30" max="30" width="1.1484375" style="1" customWidth="1"/>
    <col min="31" max="16384" width="9.140625" style="1" customWidth="1"/>
  </cols>
  <sheetData>
    <row r="1" s="8" customFormat="1" ht="9">
      <c r="AD1" s="9"/>
    </row>
    <row r="2" spans="2:30" s="8" customFormat="1" ht="20.25">
      <c r="B2" s="11" t="s">
        <v>92</v>
      </c>
      <c r="D2" s="10">
        <v>4</v>
      </c>
      <c r="AD2" s="9"/>
    </row>
    <row r="3" spans="27:30" s="12" customFormat="1" ht="8.25">
      <c r="AA3" s="13"/>
      <c r="AB3" s="13"/>
      <c r="AC3" s="13" t="s">
        <v>23</v>
      </c>
      <c r="AD3" s="13"/>
    </row>
    <row r="4" spans="2:22" s="12" customFormat="1" ht="8.25">
      <c r="B4" s="12" t="s">
        <v>12</v>
      </c>
      <c r="C4" s="12">
        <v>30</v>
      </c>
      <c r="D4" s="12" t="s">
        <v>4</v>
      </c>
      <c r="G4" s="12">
        <v>1</v>
      </c>
      <c r="H4" s="12">
        <v>2</v>
      </c>
      <c r="I4" s="12">
        <v>3</v>
      </c>
      <c r="J4" s="12">
        <v>4</v>
      </c>
      <c r="K4" s="12">
        <v>5</v>
      </c>
      <c r="L4" s="12">
        <v>6</v>
      </c>
      <c r="M4" s="12">
        <v>7</v>
      </c>
      <c r="N4" s="12">
        <v>8</v>
      </c>
      <c r="O4" s="12">
        <v>9</v>
      </c>
      <c r="P4" s="12">
        <v>10</v>
      </c>
      <c r="Q4" s="12">
        <v>11</v>
      </c>
      <c r="R4" s="12">
        <v>12</v>
      </c>
      <c r="S4" s="13" t="s">
        <v>25</v>
      </c>
      <c r="T4" s="13" t="s">
        <v>21</v>
      </c>
      <c r="U4" s="13" t="s">
        <v>22</v>
      </c>
      <c r="V4" s="13" t="s">
        <v>24</v>
      </c>
    </row>
    <row r="5" spans="2:22" s="12" customFormat="1" ht="8.25">
      <c r="B5" s="12" t="s">
        <v>13</v>
      </c>
      <c r="C5" s="12">
        <v>1.6</v>
      </c>
      <c r="D5" s="12" t="s">
        <v>4</v>
      </c>
      <c r="G5" s="12">
        <v>0</v>
      </c>
      <c r="H5" s="14">
        <v>14</v>
      </c>
      <c r="I5" s="14">
        <v>27.3333333333333</v>
      </c>
      <c r="J5" s="14">
        <v>40.6666666666666</v>
      </c>
      <c r="K5" s="14">
        <v>54</v>
      </c>
      <c r="L5" s="14">
        <v>67.3333333333333</v>
      </c>
      <c r="M5" s="14">
        <v>80.666666666</v>
      </c>
      <c r="N5" s="14">
        <v>94</v>
      </c>
      <c r="O5" s="14">
        <v>107.333333333333</v>
      </c>
      <c r="P5" s="14">
        <v>120.666666666666</v>
      </c>
      <c r="Q5" s="14">
        <v>134</v>
      </c>
      <c r="R5" s="14">
        <v>147.333333333333</v>
      </c>
      <c r="S5" s="14">
        <v>162</v>
      </c>
      <c r="T5" s="14">
        <v>163</v>
      </c>
      <c r="U5" s="14">
        <v>164.333333333333</v>
      </c>
      <c r="V5" s="14">
        <v>171.66666666666</v>
      </c>
    </row>
    <row r="6" spans="2:22" s="12" customFormat="1" ht="8.25">
      <c r="B6" s="12" t="s">
        <v>19</v>
      </c>
      <c r="C6" s="12">
        <v>29</v>
      </c>
      <c r="D6" s="12" t="s">
        <v>4</v>
      </c>
      <c r="H6" s="14">
        <f aca="true" t="shared" si="0" ref="H6:V6">H5-G5</f>
        <v>14</v>
      </c>
      <c r="I6" s="14">
        <f t="shared" si="0"/>
        <v>13.3333333333333</v>
      </c>
      <c r="J6" s="14">
        <f t="shared" si="0"/>
        <v>13.3333333333333</v>
      </c>
      <c r="K6" s="14">
        <f t="shared" si="0"/>
        <v>13.3333333333334</v>
      </c>
      <c r="L6" s="14">
        <f t="shared" si="0"/>
        <v>13.3333333333333</v>
      </c>
      <c r="M6" s="14">
        <f t="shared" si="0"/>
        <v>13.333333332666697</v>
      </c>
      <c r="N6" s="14">
        <f t="shared" si="0"/>
        <v>13.333333334000002</v>
      </c>
      <c r="O6" s="14">
        <f t="shared" si="0"/>
        <v>13.333333333333002</v>
      </c>
      <c r="P6" s="14">
        <f t="shared" si="0"/>
        <v>13.333333333333002</v>
      </c>
      <c r="Q6" s="14">
        <f t="shared" si="0"/>
        <v>13.333333333333997</v>
      </c>
      <c r="R6" s="14">
        <f t="shared" si="0"/>
        <v>13.333333333333002</v>
      </c>
      <c r="S6" s="14">
        <f t="shared" si="0"/>
        <v>14.666666666666998</v>
      </c>
      <c r="T6" s="14">
        <f t="shared" si="0"/>
        <v>1</v>
      </c>
      <c r="U6" s="14">
        <f t="shared" si="0"/>
        <v>1.3333333333330017</v>
      </c>
      <c r="V6" s="14">
        <f t="shared" si="0"/>
        <v>7.333333333327005</v>
      </c>
    </row>
    <row r="7" spans="2:22" s="12" customFormat="1" ht="8.25">
      <c r="B7" s="12" t="s">
        <v>14</v>
      </c>
      <c r="C7" s="12">
        <v>520</v>
      </c>
      <c r="D7" s="12" t="s">
        <v>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2:4" s="12" customFormat="1" ht="8.25">
      <c r="B8" s="12" t="s">
        <v>33</v>
      </c>
      <c r="C8" s="12">
        <v>5</v>
      </c>
      <c r="D8" s="12" t="s">
        <v>4</v>
      </c>
    </row>
    <row r="9" spans="2:4" s="12" customFormat="1" ht="8.25">
      <c r="B9" s="15" t="s">
        <v>28</v>
      </c>
      <c r="C9" s="15">
        <v>5</v>
      </c>
      <c r="D9" s="12" t="s">
        <v>4</v>
      </c>
    </row>
    <row r="10" spans="2:7" s="12" customFormat="1" ht="8.25">
      <c r="B10" s="12" t="s">
        <v>26</v>
      </c>
      <c r="C10" s="12">
        <v>4</v>
      </c>
      <c r="F10" s="15"/>
      <c r="G10" s="15"/>
    </row>
    <row r="11" spans="2:9" s="12" customFormat="1" ht="8.25">
      <c r="B11" s="15" t="s">
        <v>81</v>
      </c>
      <c r="C11" s="15">
        <v>13.3333333333333</v>
      </c>
      <c r="D11" s="15" t="s">
        <v>6</v>
      </c>
      <c r="E11" s="12" t="s">
        <v>80</v>
      </c>
      <c r="H11" s="14">
        <f>(SUM(D15:AD15)*C11)/1000</f>
        <v>20.87999999999995</v>
      </c>
      <c r="I11" s="12" t="s">
        <v>82</v>
      </c>
    </row>
    <row r="12" spans="2:29" s="12" customFormat="1" ht="9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24" customFormat="1" ht="8.25">
      <c r="A13" s="17"/>
      <c r="B13" s="18"/>
      <c r="C13" s="19" t="s">
        <v>0</v>
      </c>
      <c r="D13" s="20" t="s">
        <v>46</v>
      </c>
      <c r="E13" s="21" t="s">
        <v>47</v>
      </c>
      <c r="F13" s="88" t="s">
        <v>48</v>
      </c>
      <c r="G13" s="89" t="s">
        <v>49</v>
      </c>
      <c r="H13" s="90" t="s">
        <v>50</v>
      </c>
      <c r="I13" s="90" t="s">
        <v>51</v>
      </c>
      <c r="J13" s="21" t="s">
        <v>52</v>
      </c>
      <c r="K13" s="20" t="s">
        <v>20</v>
      </c>
      <c r="L13" s="21" t="s">
        <v>53</v>
      </c>
      <c r="M13" s="20" t="s">
        <v>54</v>
      </c>
      <c r="N13" s="89" t="s">
        <v>69</v>
      </c>
      <c r="O13" s="21" t="s">
        <v>55</v>
      </c>
      <c r="P13" s="20" t="s">
        <v>56</v>
      </c>
      <c r="Q13" s="21" t="s">
        <v>57</v>
      </c>
      <c r="R13" s="20" t="s">
        <v>58</v>
      </c>
      <c r="S13" s="21" t="s">
        <v>59</v>
      </c>
      <c r="T13" s="20" t="s">
        <v>60</v>
      </c>
      <c r="U13" s="21" t="s">
        <v>61</v>
      </c>
      <c r="V13" s="20" t="s">
        <v>62</v>
      </c>
      <c r="W13" s="21" t="s">
        <v>63</v>
      </c>
      <c r="X13" s="20" t="s">
        <v>70</v>
      </c>
      <c r="Y13" s="20" t="s">
        <v>64</v>
      </c>
      <c r="Z13" s="21" t="s">
        <v>65</v>
      </c>
      <c r="AA13" s="20" t="s">
        <v>66</v>
      </c>
      <c r="AB13" s="20" t="s">
        <v>67</v>
      </c>
      <c r="AC13" s="20" t="s">
        <v>68</v>
      </c>
    </row>
    <row r="14" spans="1:29" s="24" customFormat="1" ht="8.25">
      <c r="A14" s="17"/>
      <c r="B14" s="18"/>
      <c r="C14" s="17"/>
      <c r="D14" s="20" t="s">
        <v>77</v>
      </c>
      <c r="E14" s="20" t="s">
        <v>79</v>
      </c>
      <c r="F14" s="20" t="s">
        <v>77</v>
      </c>
      <c r="G14" s="20" t="s">
        <v>77</v>
      </c>
      <c r="H14" s="20" t="s">
        <v>77</v>
      </c>
      <c r="I14" s="20" t="s">
        <v>79</v>
      </c>
      <c r="J14" s="20" t="s">
        <v>79</v>
      </c>
      <c r="K14" s="20" t="s">
        <v>79</v>
      </c>
      <c r="L14" s="20" t="s">
        <v>79</v>
      </c>
      <c r="M14" s="20" t="s">
        <v>79</v>
      </c>
      <c r="N14" s="20" t="s">
        <v>76</v>
      </c>
      <c r="O14" s="20" t="s">
        <v>79</v>
      </c>
      <c r="P14" s="20" t="s">
        <v>79</v>
      </c>
      <c r="Q14" s="20" t="s">
        <v>79</v>
      </c>
      <c r="R14" s="20" t="s">
        <v>79</v>
      </c>
      <c r="S14" s="20" t="s">
        <v>79</v>
      </c>
      <c r="T14" s="20" t="s">
        <v>79</v>
      </c>
      <c r="U14" s="20" t="s">
        <v>79</v>
      </c>
      <c r="V14" s="20" t="s">
        <v>79</v>
      </c>
      <c r="W14" s="20" t="s">
        <v>79</v>
      </c>
      <c r="X14" s="20" t="s">
        <v>76</v>
      </c>
      <c r="Y14" s="20" t="s">
        <v>77</v>
      </c>
      <c r="Z14" s="20" t="s">
        <v>77</v>
      </c>
      <c r="AA14" s="20" t="s">
        <v>77</v>
      </c>
      <c r="AB14" s="20" t="s">
        <v>79</v>
      </c>
      <c r="AC14" s="20" t="s">
        <v>77</v>
      </c>
    </row>
    <row r="15" spans="1:29" s="24" customFormat="1" ht="9" thickBot="1">
      <c r="A15" s="17"/>
      <c r="B15" s="25"/>
      <c r="C15" s="26"/>
      <c r="D15" s="27">
        <v>54</v>
      </c>
      <c r="E15" s="27">
        <v>58</v>
      </c>
      <c r="F15" s="27">
        <v>54</v>
      </c>
      <c r="G15" s="27">
        <v>39</v>
      </c>
      <c r="H15" s="27">
        <v>39</v>
      </c>
      <c r="I15" s="27">
        <v>58</v>
      </c>
      <c r="J15" s="27">
        <v>79</v>
      </c>
      <c r="K15" s="27">
        <v>79</v>
      </c>
      <c r="L15" s="27">
        <v>79</v>
      </c>
      <c r="M15" s="27">
        <v>58</v>
      </c>
      <c r="N15" s="27">
        <v>20</v>
      </c>
      <c r="O15" s="27">
        <v>79</v>
      </c>
      <c r="P15" s="27">
        <v>87</v>
      </c>
      <c r="Q15" s="27">
        <v>79</v>
      </c>
      <c r="R15" s="27">
        <v>87</v>
      </c>
      <c r="S15" s="27">
        <v>58</v>
      </c>
      <c r="T15" s="27">
        <v>79</v>
      </c>
      <c r="U15" s="27">
        <v>79</v>
      </c>
      <c r="V15" s="27">
        <v>79</v>
      </c>
      <c r="W15" s="27">
        <v>58</v>
      </c>
      <c r="X15" s="27">
        <v>20</v>
      </c>
      <c r="Y15" s="27">
        <v>39</v>
      </c>
      <c r="Z15" s="27">
        <v>39</v>
      </c>
      <c r="AA15" s="27">
        <v>54</v>
      </c>
      <c r="AB15" s="27">
        <v>58</v>
      </c>
      <c r="AC15" s="27">
        <v>54</v>
      </c>
    </row>
    <row r="16" spans="1:29" s="12" customFormat="1" ht="9" thickBot="1">
      <c r="A16" s="28"/>
      <c r="B16" s="16" t="s">
        <v>42</v>
      </c>
      <c r="C16" s="16"/>
      <c r="D16" s="29" t="str">
        <f aca="true" t="shared" si="1" ref="D16:AC16">IF(D17&gt;D18,"OK","NG")</f>
        <v>OK</v>
      </c>
      <c r="E16" s="29" t="str">
        <f t="shared" si="1"/>
        <v>OK</v>
      </c>
      <c r="F16" s="29" t="str">
        <f t="shared" si="1"/>
        <v>OK</v>
      </c>
      <c r="G16" s="29" t="str">
        <f t="shared" si="1"/>
        <v>OK</v>
      </c>
      <c r="H16" s="29" t="str">
        <f t="shared" si="1"/>
        <v>OK</v>
      </c>
      <c r="I16" s="29" t="str">
        <f t="shared" si="1"/>
        <v>OK</v>
      </c>
      <c r="J16" s="29" t="str">
        <f t="shared" si="1"/>
        <v>OK</v>
      </c>
      <c r="K16" s="29" t="str">
        <f t="shared" si="1"/>
        <v>OK</v>
      </c>
      <c r="L16" s="29" t="str">
        <f t="shared" si="1"/>
        <v>OK</v>
      </c>
      <c r="M16" s="29" t="str">
        <f t="shared" si="1"/>
        <v>OK</v>
      </c>
      <c r="N16" s="29" t="str">
        <f t="shared" si="1"/>
        <v>OK</v>
      </c>
      <c r="O16" s="29" t="str">
        <f t="shared" si="1"/>
        <v>OK</v>
      </c>
      <c r="P16" s="29" t="str">
        <f t="shared" si="1"/>
        <v>OK</v>
      </c>
      <c r="Q16" s="29" t="str">
        <f t="shared" si="1"/>
        <v>OK</v>
      </c>
      <c r="R16" s="29" t="str">
        <f t="shared" si="1"/>
        <v>OK</v>
      </c>
      <c r="S16" s="29" t="str">
        <f t="shared" si="1"/>
        <v>OK</v>
      </c>
      <c r="T16" s="29" t="str">
        <f t="shared" si="1"/>
        <v>OK</v>
      </c>
      <c r="U16" s="29" t="str">
        <f t="shared" si="1"/>
        <v>OK</v>
      </c>
      <c r="V16" s="29" t="str">
        <f t="shared" si="1"/>
        <v>OK</v>
      </c>
      <c r="W16" s="29" t="str">
        <f t="shared" si="1"/>
        <v>OK</v>
      </c>
      <c r="X16" s="29" t="str">
        <f t="shared" si="1"/>
        <v>OK</v>
      </c>
      <c r="Y16" s="29" t="str">
        <f t="shared" si="1"/>
        <v>OK</v>
      </c>
      <c r="Z16" s="29" t="str">
        <f t="shared" si="1"/>
        <v>OK</v>
      </c>
      <c r="AA16" s="29" t="str">
        <f t="shared" si="1"/>
        <v>OK</v>
      </c>
      <c r="AB16" s="29" t="str">
        <f t="shared" si="1"/>
        <v>OK</v>
      </c>
      <c r="AC16" s="29" t="str">
        <f t="shared" si="1"/>
        <v>OK</v>
      </c>
    </row>
    <row r="17" spans="1:29" s="12" customFormat="1" ht="9" thickBot="1">
      <c r="A17" s="28"/>
      <c r="B17" s="16" t="s">
        <v>41</v>
      </c>
      <c r="C17" s="16"/>
      <c r="D17" s="30">
        <v>534.42</v>
      </c>
      <c r="E17" s="30">
        <v>568.44</v>
      </c>
      <c r="F17" s="30">
        <v>534.42</v>
      </c>
      <c r="G17" s="30">
        <v>321.11</v>
      </c>
      <c r="H17" s="30">
        <v>321.11</v>
      </c>
      <c r="I17" s="30">
        <v>568.44</v>
      </c>
      <c r="J17" s="30">
        <v>853.79</v>
      </c>
      <c r="K17" s="30">
        <v>853.79</v>
      </c>
      <c r="L17" s="30">
        <v>853.79</v>
      </c>
      <c r="M17" s="30">
        <v>568.44</v>
      </c>
      <c r="N17" s="30">
        <v>114.96</v>
      </c>
      <c r="O17" s="30">
        <v>853.79</v>
      </c>
      <c r="P17" s="30">
        <v>944.58</v>
      </c>
      <c r="Q17" s="30">
        <v>853.79</v>
      </c>
      <c r="R17" s="30">
        <v>944.58</v>
      </c>
      <c r="S17" s="30">
        <v>568.44</v>
      </c>
      <c r="T17" s="30">
        <v>853.79</v>
      </c>
      <c r="U17" s="30">
        <v>853.79</v>
      </c>
      <c r="V17" s="30">
        <v>853.79</v>
      </c>
      <c r="W17" s="30">
        <v>568.44</v>
      </c>
      <c r="X17" s="30">
        <v>114.96</v>
      </c>
      <c r="Y17" s="30">
        <v>321.11</v>
      </c>
      <c r="Z17" s="30">
        <v>321.11</v>
      </c>
      <c r="AA17" s="30">
        <v>534.42</v>
      </c>
      <c r="AB17" s="30">
        <v>568.44</v>
      </c>
      <c r="AC17" s="30">
        <v>534.42</v>
      </c>
    </row>
    <row r="18" spans="1:29" s="34" customFormat="1" ht="9" thickBot="1">
      <c r="A18" s="31"/>
      <c r="B18" s="32" t="s">
        <v>38</v>
      </c>
      <c r="C18" s="32"/>
      <c r="D18" s="33">
        <f aca="true" t="shared" si="2" ref="D18:AC18">MAX(D19:D21)</f>
        <v>469.1206164012448</v>
      </c>
      <c r="E18" s="33">
        <f t="shared" si="2"/>
        <v>505.5844754</v>
      </c>
      <c r="F18" s="33">
        <f t="shared" si="2"/>
        <v>469.1206164012448</v>
      </c>
      <c r="G18" s="33">
        <f t="shared" si="2"/>
        <v>270.8986873407303</v>
      </c>
      <c r="H18" s="33">
        <f t="shared" si="2"/>
        <v>270.8986873407303</v>
      </c>
      <c r="I18" s="33">
        <f t="shared" si="2"/>
        <v>487.9490744000001</v>
      </c>
      <c r="J18" s="33">
        <f t="shared" si="2"/>
        <v>718.744375</v>
      </c>
      <c r="K18" s="33">
        <f t="shared" si="2"/>
        <v>768.111825</v>
      </c>
      <c r="L18" s="33">
        <f t="shared" si="2"/>
        <v>718.744375</v>
      </c>
      <c r="M18" s="33">
        <f t="shared" si="2"/>
        <v>494.58162820000007</v>
      </c>
      <c r="N18" s="33">
        <f t="shared" si="2"/>
        <v>89.33887588936896</v>
      </c>
      <c r="O18" s="33">
        <f t="shared" si="2"/>
        <v>767.6748118</v>
      </c>
      <c r="P18" s="33">
        <f t="shared" si="2"/>
        <v>834.5806867999999</v>
      </c>
      <c r="Q18" s="33">
        <f t="shared" si="2"/>
        <v>767.6748118</v>
      </c>
      <c r="R18" s="33">
        <f t="shared" si="2"/>
        <v>834.5806867999999</v>
      </c>
      <c r="S18" s="33">
        <f t="shared" si="2"/>
        <v>487.9490744000001</v>
      </c>
      <c r="T18" s="33">
        <f t="shared" si="2"/>
        <v>718.744375</v>
      </c>
      <c r="U18" s="33">
        <f t="shared" si="2"/>
        <v>768.111825</v>
      </c>
      <c r="V18" s="33">
        <f t="shared" si="2"/>
        <v>718.744375</v>
      </c>
      <c r="W18" s="33">
        <f t="shared" si="2"/>
        <v>494.58162820000007</v>
      </c>
      <c r="X18" s="33">
        <f t="shared" si="2"/>
        <v>89.33887588936896</v>
      </c>
      <c r="Y18" s="33">
        <f t="shared" si="2"/>
        <v>270.8986873407303</v>
      </c>
      <c r="Z18" s="33">
        <f t="shared" si="2"/>
        <v>270.8986873407303</v>
      </c>
      <c r="AA18" s="33">
        <f t="shared" si="2"/>
        <v>469.1206164012448</v>
      </c>
      <c r="AB18" s="33">
        <f t="shared" si="2"/>
        <v>505.5844754</v>
      </c>
      <c r="AC18" s="33">
        <f t="shared" si="2"/>
        <v>469.1206164012448</v>
      </c>
    </row>
    <row r="19" spans="1:29" s="12" customFormat="1" ht="8.25">
      <c r="A19" s="28"/>
      <c r="B19" s="35" t="s">
        <v>31</v>
      </c>
      <c r="C19" s="36"/>
      <c r="D19" s="37">
        <f aca="true" t="shared" si="3" ref="D19:AC19">1.4*D22</f>
        <v>385.6996873333333</v>
      </c>
      <c r="E19" s="37">
        <f t="shared" si="3"/>
        <v>414.73543346666656</v>
      </c>
      <c r="F19" s="37">
        <f t="shared" si="3"/>
        <v>385.6996873333333</v>
      </c>
      <c r="G19" s="37">
        <f t="shared" si="3"/>
        <v>226.51738666666662</v>
      </c>
      <c r="H19" s="37">
        <f t="shared" si="3"/>
        <v>226.51738666666662</v>
      </c>
      <c r="I19" s="37">
        <f t="shared" si="3"/>
        <v>389.0565914666667</v>
      </c>
      <c r="J19" s="37">
        <f t="shared" si="3"/>
        <v>478.1064166666666</v>
      </c>
      <c r="K19" s="37">
        <f t="shared" si="3"/>
        <v>510.3299833333333</v>
      </c>
      <c r="L19" s="37">
        <f t="shared" si="3"/>
        <v>478.1064166666666</v>
      </c>
      <c r="M19" s="37">
        <f t="shared" si="3"/>
        <v>392.49568306666663</v>
      </c>
      <c r="N19" s="37">
        <f t="shared" si="3"/>
        <v>76.51279624725332</v>
      </c>
      <c r="O19" s="37">
        <f t="shared" si="3"/>
        <v>617.9576955999999</v>
      </c>
      <c r="P19" s="37">
        <f t="shared" si="3"/>
        <v>671.2971309333332</v>
      </c>
      <c r="Q19" s="37">
        <f t="shared" si="3"/>
        <v>617.9576955999999</v>
      </c>
      <c r="R19" s="37">
        <f t="shared" si="3"/>
        <v>671.2971309333332</v>
      </c>
      <c r="S19" s="37">
        <f t="shared" si="3"/>
        <v>389.0565914666667</v>
      </c>
      <c r="T19" s="37">
        <f t="shared" si="3"/>
        <v>478.1064166666666</v>
      </c>
      <c r="U19" s="37">
        <f t="shared" si="3"/>
        <v>510.3299833333333</v>
      </c>
      <c r="V19" s="37">
        <f t="shared" si="3"/>
        <v>478.1064166666666</v>
      </c>
      <c r="W19" s="37">
        <f t="shared" si="3"/>
        <v>392.49568306666663</v>
      </c>
      <c r="X19" s="37">
        <f t="shared" si="3"/>
        <v>76.51279624725332</v>
      </c>
      <c r="Y19" s="37">
        <f t="shared" si="3"/>
        <v>226.51738666666662</v>
      </c>
      <c r="Z19" s="37">
        <f t="shared" si="3"/>
        <v>226.51738666666662</v>
      </c>
      <c r="AA19" s="37">
        <f t="shared" si="3"/>
        <v>385.6996873333333</v>
      </c>
      <c r="AB19" s="37">
        <f t="shared" si="3"/>
        <v>414.73543346666656</v>
      </c>
      <c r="AC19" s="37">
        <f t="shared" si="3"/>
        <v>385.6996873333333</v>
      </c>
    </row>
    <row r="20" spans="1:29" s="12" customFormat="1" ht="8.25">
      <c r="A20" s="28"/>
      <c r="B20" s="38" t="s">
        <v>29</v>
      </c>
      <c r="C20" s="38"/>
      <c r="D20" s="39">
        <f aca="true" t="shared" si="4" ref="D20:AC20">(1.2*D22)+(1.6*D24)+(0.5*(D25+D26))</f>
        <v>469.1206164012448</v>
      </c>
      <c r="E20" s="39">
        <f t="shared" si="4"/>
        <v>505.5844754</v>
      </c>
      <c r="F20" s="39">
        <f t="shared" si="4"/>
        <v>469.1206164012448</v>
      </c>
      <c r="G20" s="39">
        <f t="shared" si="4"/>
        <v>270.8986873407303</v>
      </c>
      <c r="H20" s="39">
        <f t="shared" si="4"/>
        <v>270.8986873407303</v>
      </c>
      <c r="I20" s="39">
        <f t="shared" si="4"/>
        <v>487.9490744000001</v>
      </c>
      <c r="J20" s="39">
        <f t="shared" si="4"/>
        <v>718.744375</v>
      </c>
      <c r="K20" s="39">
        <f t="shared" si="4"/>
        <v>768.111825</v>
      </c>
      <c r="L20" s="39">
        <f t="shared" si="4"/>
        <v>718.744375</v>
      </c>
      <c r="M20" s="39">
        <f t="shared" si="4"/>
        <v>494.58162820000007</v>
      </c>
      <c r="N20" s="39">
        <f t="shared" si="4"/>
        <v>89.33887588936896</v>
      </c>
      <c r="O20" s="39">
        <f t="shared" si="4"/>
        <v>767.6748118</v>
      </c>
      <c r="P20" s="39">
        <f t="shared" si="4"/>
        <v>834.5806867999999</v>
      </c>
      <c r="Q20" s="39">
        <f t="shared" si="4"/>
        <v>767.6748118</v>
      </c>
      <c r="R20" s="39">
        <f t="shared" si="4"/>
        <v>834.5806867999999</v>
      </c>
      <c r="S20" s="39">
        <f t="shared" si="4"/>
        <v>487.9490744000001</v>
      </c>
      <c r="T20" s="39">
        <f t="shared" si="4"/>
        <v>718.744375</v>
      </c>
      <c r="U20" s="39">
        <f t="shared" si="4"/>
        <v>768.111825</v>
      </c>
      <c r="V20" s="39">
        <f t="shared" si="4"/>
        <v>718.744375</v>
      </c>
      <c r="W20" s="39">
        <f t="shared" si="4"/>
        <v>494.58162820000007</v>
      </c>
      <c r="X20" s="39">
        <f t="shared" si="4"/>
        <v>89.33887588936896</v>
      </c>
      <c r="Y20" s="39">
        <f t="shared" si="4"/>
        <v>270.8986873407303</v>
      </c>
      <c r="Z20" s="39">
        <f t="shared" si="4"/>
        <v>270.8986873407303</v>
      </c>
      <c r="AA20" s="39">
        <f t="shared" si="4"/>
        <v>469.1206164012448</v>
      </c>
      <c r="AB20" s="39">
        <f t="shared" si="4"/>
        <v>505.5844754</v>
      </c>
      <c r="AC20" s="39">
        <f t="shared" si="4"/>
        <v>469.1206164012448</v>
      </c>
    </row>
    <row r="21" spans="1:29" s="12" customFormat="1" ht="9" thickBot="1">
      <c r="A21" s="28"/>
      <c r="B21" s="16" t="s">
        <v>30</v>
      </c>
      <c r="C21" s="16"/>
      <c r="D21" s="40">
        <f aca="true" t="shared" si="5" ref="D21:AC21">(1.2*D22)+(1*D24)+(1.6*(D25+D26))</f>
        <v>423.90021912577794</v>
      </c>
      <c r="E21" s="40">
        <f t="shared" si="5"/>
        <v>458.73967439999996</v>
      </c>
      <c r="F21" s="40">
        <f t="shared" si="5"/>
        <v>423.90021912577794</v>
      </c>
      <c r="G21" s="40">
        <f t="shared" si="5"/>
        <v>242.12083958795643</v>
      </c>
      <c r="H21" s="40">
        <f t="shared" si="5"/>
        <v>242.12083958795643</v>
      </c>
      <c r="I21" s="40">
        <f t="shared" si="5"/>
        <v>439.7388384000001</v>
      </c>
      <c r="J21" s="40">
        <f t="shared" si="5"/>
        <v>622.3254999999999</v>
      </c>
      <c r="K21" s="40">
        <f t="shared" si="5"/>
        <v>664.9056999999999</v>
      </c>
      <c r="L21" s="40">
        <f t="shared" si="5"/>
        <v>622.3254999999999</v>
      </c>
      <c r="M21" s="40">
        <f t="shared" si="5"/>
        <v>442.0479912</v>
      </c>
      <c r="N21" s="40">
        <f t="shared" si="5"/>
        <v>80.4301962246156</v>
      </c>
      <c r="O21" s="40">
        <f t="shared" si="5"/>
        <v>693.3967448</v>
      </c>
      <c r="P21" s="40">
        <f t="shared" si="5"/>
        <v>752.7089007999998</v>
      </c>
      <c r="Q21" s="40">
        <f t="shared" si="5"/>
        <v>693.3967448</v>
      </c>
      <c r="R21" s="40">
        <f t="shared" si="5"/>
        <v>752.7089007999998</v>
      </c>
      <c r="S21" s="40">
        <f t="shared" si="5"/>
        <v>439.7388384000001</v>
      </c>
      <c r="T21" s="40">
        <f t="shared" si="5"/>
        <v>622.3254999999999</v>
      </c>
      <c r="U21" s="40">
        <f t="shared" si="5"/>
        <v>664.9056999999999</v>
      </c>
      <c r="V21" s="40">
        <f t="shared" si="5"/>
        <v>622.3254999999999</v>
      </c>
      <c r="W21" s="40">
        <f t="shared" si="5"/>
        <v>442.0479912</v>
      </c>
      <c r="X21" s="40">
        <f t="shared" si="5"/>
        <v>80.4301962246156</v>
      </c>
      <c r="Y21" s="40">
        <f t="shared" si="5"/>
        <v>242.12083958795643</v>
      </c>
      <c r="Z21" s="40">
        <f t="shared" si="5"/>
        <v>242.12083958795643</v>
      </c>
      <c r="AA21" s="40">
        <f t="shared" si="5"/>
        <v>423.90021912577794</v>
      </c>
      <c r="AB21" s="40">
        <f t="shared" si="5"/>
        <v>458.73967439999996</v>
      </c>
      <c r="AC21" s="40">
        <f t="shared" si="5"/>
        <v>423.90021912577794</v>
      </c>
    </row>
    <row r="22" spans="1:29" s="12" customFormat="1" ht="8.25">
      <c r="A22" s="28"/>
      <c r="B22" s="35" t="s">
        <v>34</v>
      </c>
      <c r="C22" s="36"/>
      <c r="D22" s="37">
        <f aca="true" t="shared" si="6" ref="D22:AC22">(SUM(D73:D85)+($C$4*SUM(D32:D44))+($C$5*SUM(D32:D44))+($C$6*SUM(D32:D42))+($C$7*SUM(D46:D58))+($C$8*SUM(D43:D44))+(D15*D28)+D86)/1000</f>
        <v>275.49977666666666</v>
      </c>
      <c r="E22" s="37">
        <f t="shared" si="6"/>
        <v>296.2395953333333</v>
      </c>
      <c r="F22" s="37">
        <f t="shared" si="6"/>
        <v>275.49977666666666</v>
      </c>
      <c r="G22" s="37">
        <f t="shared" si="6"/>
        <v>161.7981333333333</v>
      </c>
      <c r="H22" s="37">
        <f t="shared" si="6"/>
        <v>161.7981333333333</v>
      </c>
      <c r="I22" s="37">
        <f t="shared" si="6"/>
        <v>277.8975653333334</v>
      </c>
      <c r="J22" s="37">
        <f t="shared" si="6"/>
        <v>341.5045833333333</v>
      </c>
      <c r="K22" s="37">
        <f t="shared" si="6"/>
        <v>364.52141666666665</v>
      </c>
      <c r="L22" s="37">
        <f t="shared" si="6"/>
        <v>341.5045833333333</v>
      </c>
      <c r="M22" s="37">
        <f t="shared" si="6"/>
        <v>280.35405933333334</v>
      </c>
      <c r="N22" s="37">
        <f t="shared" si="6"/>
        <v>54.65199731946666</v>
      </c>
      <c r="O22" s="37">
        <f t="shared" si="6"/>
        <v>441.3983539999999</v>
      </c>
      <c r="P22" s="37">
        <f t="shared" si="6"/>
        <v>479.4979506666666</v>
      </c>
      <c r="Q22" s="37">
        <f t="shared" si="6"/>
        <v>441.3983539999999</v>
      </c>
      <c r="R22" s="37">
        <f t="shared" si="6"/>
        <v>479.4979506666666</v>
      </c>
      <c r="S22" s="37">
        <f t="shared" si="6"/>
        <v>277.8975653333334</v>
      </c>
      <c r="T22" s="37">
        <f t="shared" si="6"/>
        <v>341.5045833333333</v>
      </c>
      <c r="U22" s="37">
        <f t="shared" si="6"/>
        <v>364.52141666666665</v>
      </c>
      <c r="V22" s="37">
        <f t="shared" si="6"/>
        <v>341.5045833333333</v>
      </c>
      <c r="W22" s="37">
        <f t="shared" si="6"/>
        <v>280.35405933333334</v>
      </c>
      <c r="X22" s="37">
        <f t="shared" si="6"/>
        <v>54.65199731946666</v>
      </c>
      <c r="Y22" s="37">
        <f t="shared" si="6"/>
        <v>161.7981333333333</v>
      </c>
      <c r="Z22" s="37">
        <f t="shared" si="6"/>
        <v>161.7981333333333</v>
      </c>
      <c r="AA22" s="37">
        <f t="shared" si="6"/>
        <v>275.49977666666666</v>
      </c>
      <c r="AB22" s="37">
        <f t="shared" si="6"/>
        <v>296.2395953333333</v>
      </c>
      <c r="AC22" s="37">
        <f t="shared" si="6"/>
        <v>275.49977666666666</v>
      </c>
    </row>
    <row r="23" spans="1:29" s="12" customFormat="1" ht="8.25">
      <c r="A23" s="28"/>
      <c r="B23" s="41" t="s">
        <v>35</v>
      </c>
      <c r="C23" s="38"/>
      <c r="D23" s="39">
        <f aca="true" t="shared" si="7" ref="D23:AC23">((D60*D32)+(D61*D33)+(D62*D34)+(D63*D35)+(D64*D36)+(D65*D37)+(D66*D38)+(D67*D39)+(D68*D40)+(D69*D41)+(D70*D42))/1000</f>
        <v>210.1242</v>
      </c>
      <c r="E23" s="39">
        <f t="shared" si="7"/>
        <v>228.7974</v>
      </c>
      <c r="F23" s="39">
        <f t="shared" si="7"/>
        <v>210.1242</v>
      </c>
      <c r="G23" s="39">
        <f t="shared" si="7"/>
        <v>99.3735</v>
      </c>
      <c r="H23" s="39">
        <f t="shared" si="7"/>
        <v>99.3735</v>
      </c>
      <c r="I23" s="39">
        <f t="shared" si="7"/>
        <v>235.46640000000002</v>
      </c>
      <c r="J23" s="39">
        <f t="shared" si="7"/>
        <v>470.925</v>
      </c>
      <c r="K23" s="39">
        <f t="shared" si="7"/>
        <v>504.075</v>
      </c>
      <c r="L23" s="39">
        <f t="shared" si="7"/>
        <v>470.925</v>
      </c>
      <c r="M23" s="39">
        <f t="shared" si="7"/>
        <v>243.00880000000004</v>
      </c>
      <c r="N23" s="39">
        <f t="shared" si="7"/>
        <v>19.0418</v>
      </c>
      <c r="O23" s="39">
        <f t="shared" si="7"/>
        <v>362.78580000000005</v>
      </c>
      <c r="P23" s="39">
        <f t="shared" si="7"/>
        <v>395.67639999999994</v>
      </c>
      <c r="Q23" s="39">
        <f t="shared" si="7"/>
        <v>362.78580000000005</v>
      </c>
      <c r="R23" s="39">
        <f t="shared" si="7"/>
        <v>395.67639999999994</v>
      </c>
      <c r="S23" s="39">
        <f t="shared" si="7"/>
        <v>235.46640000000002</v>
      </c>
      <c r="T23" s="39">
        <f t="shared" si="7"/>
        <v>470.925</v>
      </c>
      <c r="U23" s="39">
        <f t="shared" si="7"/>
        <v>504.075</v>
      </c>
      <c r="V23" s="39">
        <f t="shared" si="7"/>
        <v>470.925</v>
      </c>
      <c r="W23" s="39">
        <f t="shared" si="7"/>
        <v>243.00880000000004</v>
      </c>
      <c r="X23" s="39">
        <f t="shared" si="7"/>
        <v>19.0418</v>
      </c>
      <c r="Y23" s="39">
        <f t="shared" si="7"/>
        <v>99.3735</v>
      </c>
      <c r="Z23" s="39">
        <f t="shared" si="7"/>
        <v>99.3735</v>
      </c>
      <c r="AA23" s="39">
        <f t="shared" si="7"/>
        <v>210.1242</v>
      </c>
      <c r="AB23" s="39">
        <f t="shared" si="7"/>
        <v>228.7974</v>
      </c>
      <c r="AC23" s="39">
        <f t="shared" si="7"/>
        <v>210.1242</v>
      </c>
    </row>
    <row r="24" spans="1:29" s="12" customFormat="1" ht="8.25">
      <c r="A24" s="28"/>
      <c r="B24" s="41" t="s">
        <v>40</v>
      </c>
      <c r="C24" s="38"/>
      <c r="D24" s="39">
        <f aca="true" t="shared" si="8" ref="D24:AC24">D23*D27</f>
        <v>84.94328712577803</v>
      </c>
      <c r="E24" s="39">
        <f t="shared" si="8"/>
        <v>91.51896</v>
      </c>
      <c r="F24" s="39">
        <f t="shared" si="8"/>
        <v>84.94328712577803</v>
      </c>
      <c r="G24" s="39">
        <f t="shared" si="8"/>
        <v>47.963079587956464</v>
      </c>
      <c r="H24" s="39">
        <f t="shared" si="8"/>
        <v>47.963079587956464</v>
      </c>
      <c r="I24" s="39">
        <f t="shared" si="8"/>
        <v>94.18656000000001</v>
      </c>
      <c r="J24" s="39">
        <f t="shared" si="8"/>
        <v>188.37</v>
      </c>
      <c r="K24" s="39">
        <f t="shared" si="8"/>
        <v>201.63</v>
      </c>
      <c r="L24" s="39">
        <f t="shared" si="8"/>
        <v>188.37</v>
      </c>
      <c r="M24" s="39">
        <f t="shared" si="8"/>
        <v>97.20352000000003</v>
      </c>
      <c r="N24" s="39">
        <f t="shared" si="8"/>
        <v>14.847799441255615</v>
      </c>
      <c r="O24" s="39">
        <f t="shared" si="8"/>
        <v>145.11432000000002</v>
      </c>
      <c r="P24" s="39">
        <f t="shared" si="8"/>
        <v>158.27056</v>
      </c>
      <c r="Q24" s="39">
        <f t="shared" si="8"/>
        <v>145.11432000000002</v>
      </c>
      <c r="R24" s="39">
        <f t="shared" si="8"/>
        <v>158.27056</v>
      </c>
      <c r="S24" s="39">
        <f t="shared" si="8"/>
        <v>94.18656000000001</v>
      </c>
      <c r="T24" s="39">
        <f t="shared" si="8"/>
        <v>188.37</v>
      </c>
      <c r="U24" s="39">
        <f t="shared" si="8"/>
        <v>201.63</v>
      </c>
      <c r="V24" s="39">
        <f t="shared" si="8"/>
        <v>188.37</v>
      </c>
      <c r="W24" s="39">
        <f t="shared" si="8"/>
        <v>97.20352000000003</v>
      </c>
      <c r="X24" s="39">
        <f t="shared" si="8"/>
        <v>14.847799441255615</v>
      </c>
      <c r="Y24" s="39">
        <f t="shared" si="8"/>
        <v>47.963079587956464</v>
      </c>
      <c r="Z24" s="39">
        <f t="shared" si="8"/>
        <v>47.963079587956464</v>
      </c>
      <c r="AA24" s="39">
        <f t="shared" si="8"/>
        <v>84.94328712577803</v>
      </c>
      <c r="AB24" s="39">
        <f t="shared" si="8"/>
        <v>91.51896</v>
      </c>
      <c r="AC24" s="39">
        <f t="shared" si="8"/>
        <v>84.94328712577803</v>
      </c>
    </row>
    <row r="25" spans="1:29" s="12" customFormat="1" ht="8.25">
      <c r="A25" s="28"/>
      <c r="B25" s="38" t="s">
        <v>36</v>
      </c>
      <c r="C25" s="38"/>
      <c r="D25" s="39">
        <f aca="true" t="shared" si="9" ref="D25:AC25">((D71*D43)+(D72*D44))/1000</f>
        <v>4.1786</v>
      </c>
      <c r="E25" s="39">
        <f t="shared" si="9"/>
        <v>5.866599999999999</v>
      </c>
      <c r="F25" s="39">
        <f t="shared" si="9"/>
        <v>4.1786</v>
      </c>
      <c r="G25" s="39">
        <f t="shared" si="9"/>
        <v>0</v>
      </c>
      <c r="H25" s="39">
        <f t="shared" si="9"/>
        <v>0</v>
      </c>
      <c r="I25" s="39">
        <f t="shared" si="9"/>
        <v>6.0376</v>
      </c>
      <c r="J25" s="39">
        <f t="shared" si="9"/>
        <v>12.075</v>
      </c>
      <c r="K25" s="39">
        <f t="shared" si="9"/>
        <v>12.925</v>
      </c>
      <c r="L25" s="39">
        <f t="shared" si="9"/>
        <v>12.075</v>
      </c>
      <c r="M25" s="39">
        <f t="shared" si="9"/>
        <v>4.2098</v>
      </c>
      <c r="N25" s="39">
        <f t="shared" si="9"/>
        <v>0</v>
      </c>
      <c r="O25" s="39">
        <f t="shared" si="9"/>
        <v>9.302200000000001</v>
      </c>
      <c r="P25" s="39">
        <f t="shared" si="9"/>
        <v>9.5204</v>
      </c>
      <c r="Q25" s="39">
        <f t="shared" si="9"/>
        <v>9.302200000000001</v>
      </c>
      <c r="R25" s="39">
        <f t="shared" si="9"/>
        <v>9.5204</v>
      </c>
      <c r="S25" s="39">
        <f t="shared" si="9"/>
        <v>6.0376</v>
      </c>
      <c r="T25" s="39">
        <f t="shared" si="9"/>
        <v>12.075</v>
      </c>
      <c r="U25" s="39">
        <f t="shared" si="9"/>
        <v>12.925</v>
      </c>
      <c r="V25" s="39">
        <f t="shared" si="9"/>
        <v>12.075</v>
      </c>
      <c r="W25" s="39">
        <f t="shared" si="9"/>
        <v>4.2098</v>
      </c>
      <c r="X25" s="39">
        <f t="shared" si="9"/>
        <v>0</v>
      </c>
      <c r="Y25" s="39">
        <f t="shared" si="9"/>
        <v>0</v>
      </c>
      <c r="Z25" s="39">
        <f t="shared" si="9"/>
        <v>0</v>
      </c>
      <c r="AA25" s="39">
        <f t="shared" si="9"/>
        <v>4.1786</v>
      </c>
      <c r="AB25" s="39">
        <f t="shared" si="9"/>
        <v>5.866599999999999</v>
      </c>
      <c r="AC25" s="39">
        <f t="shared" si="9"/>
        <v>4.1786</v>
      </c>
    </row>
    <row r="26" spans="1:29" s="12" customFormat="1" ht="9" thickBot="1">
      <c r="A26" s="28"/>
      <c r="B26" s="16" t="s">
        <v>37</v>
      </c>
      <c r="C26" s="16"/>
      <c r="D26" s="40">
        <f aca="true" t="shared" si="10" ref="D26:AC26">(($C$9*D43)+($C$9*D44))/1000</f>
        <v>1.04465</v>
      </c>
      <c r="E26" s="40">
        <f t="shared" si="10"/>
        <v>1.4666499999999998</v>
      </c>
      <c r="F26" s="40">
        <f t="shared" si="10"/>
        <v>1.04465</v>
      </c>
      <c r="G26" s="40">
        <f t="shared" si="10"/>
        <v>0</v>
      </c>
      <c r="H26" s="40">
        <f t="shared" si="10"/>
        <v>0</v>
      </c>
      <c r="I26" s="40">
        <f t="shared" si="10"/>
        <v>1.5094</v>
      </c>
      <c r="J26" s="40">
        <f t="shared" si="10"/>
        <v>3.01875</v>
      </c>
      <c r="K26" s="40">
        <f t="shared" si="10"/>
        <v>3.23125</v>
      </c>
      <c r="L26" s="40">
        <f t="shared" si="10"/>
        <v>3.01875</v>
      </c>
      <c r="M26" s="40">
        <f t="shared" si="10"/>
        <v>1.05245</v>
      </c>
      <c r="N26" s="40">
        <f t="shared" si="10"/>
        <v>0</v>
      </c>
      <c r="O26" s="40">
        <f t="shared" si="10"/>
        <v>2.3255500000000002</v>
      </c>
      <c r="P26" s="40">
        <f t="shared" si="10"/>
        <v>2.3801</v>
      </c>
      <c r="Q26" s="40">
        <f t="shared" si="10"/>
        <v>2.3255500000000002</v>
      </c>
      <c r="R26" s="40">
        <f t="shared" si="10"/>
        <v>2.3801</v>
      </c>
      <c r="S26" s="40">
        <f t="shared" si="10"/>
        <v>1.5094</v>
      </c>
      <c r="T26" s="40">
        <f t="shared" si="10"/>
        <v>3.01875</v>
      </c>
      <c r="U26" s="40">
        <f t="shared" si="10"/>
        <v>3.23125</v>
      </c>
      <c r="V26" s="40">
        <f t="shared" si="10"/>
        <v>3.01875</v>
      </c>
      <c r="W26" s="40">
        <f t="shared" si="10"/>
        <v>1.05245</v>
      </c>
      <c r="X26" s="40">
        <f t="shared" si="10"/>
        <v>0</v>
      </c>
      <c r="Y26" s="40">
        <f t="shared" si="10"/>
        <v>0</v>
      </c>
      <c r="Z26" s="40">
        <f t="shared" si="10"/>
        <v>0</v>
      </c>
      <c r="AA26" s="40">
        <f t="shared" si="10"/>
        <v>1.04465</v>
      </c>
      <c r="AB26" s="40">
        <f t="shared" si="10"/>
        <v>1.4666499999999998</v>
      </c>
      <c r="AC26" s="40">
        <f t="shared" si="10"/>
        <v>1.04465</v>
      </c>
    </row>
    <row r="27" spans="1:29" s="45" customFormat="1" ht="9" thickBot="1">
      <c r="A27" s="42"/>
      <c r="B27" s="43" t="s">
        <v>27</v>
      </c>
      <c r="C27" s="43"/>
      <c r="D27" s="44">
        <f aca="true" t="shared" si="11" ref="D27:AC27">IF(0.25+(15/(($C$10*D45)^0.5))&gt;0.4,IF(0.25+(15/(($C$10*D45)^0.5))&gt;1,1,0.25+(15/(($C$10*D45)^0.5))),0.4)</f>
        <v>0.4042527568256204</v>
      </c>
      <c r="E27" s="44">
        <f t="shared" si="11"/>
        <v>0.4</v>
      </c>
      <c r="F27" s="44">
        <f t="shared" si="11"/>
        <v>0.4042527568256204</v>
      </c>
      <c r="G27" s="44">
        <f t="shared" si="11"/>
        <v>0.48265462711846174</v>
      </c>
      <c r="H27" s="44">
        <f t="shared" si="11"/>
        <v>0.48265462711846174</v>
      </c>
      <c r="I27" s="44">
        <f t="shared" si="11"/>
        <v>0.4</v>
      </c>
      <c r="J27" s="44">
        <f t="shared" si="11"/>
        <v>0.4</v>
      </c>
      <c r="K27" s="44">
        <f t="shared" si="11"/>
        <v>0.4</v>
      </c>
      <c r="L27" s="44">
        <f t="shared" si="11"/>
        <v>0.4</v>
      </c>
      <c r="M27" s="44">
        <f t="shared" si="11"/>
        <v>0.4</v>
      </c>
      <c r="N27" s="44">
        <f t="shared" si="11"/>
        <v>0.7797476835832545</v>
      </c>
      <c r="O27" s="44">
        <f t="shared" si="11"/>
        <v>0.4</v>
      </c>
      <c r="P27" s="44">
        <f t="shared" si="11"/>
        <v>0.4</v>
      </c>
      <c r="Q27" s="44">
        <f t="shared" si="11"/>
        <v>0.4</v>
      </c>
      <c r="R27" s="44">
        <f t="shared" si="11"/>
        <v>0.4</v>
      </c>
      <c r="S27" s="44">
        <f t="shared" si="11"/>
        <v>0.4</v>
      </c>
      <c r="T27" s="44">
        <f t="shared" si="11"/>
        <v>0.4</v>
      </c>
      <c r="U27" s="44">
        <f t="shared" si="11"/>
        <v>0.4</v>
      </c>
      <c r="V27" s="44">
        <f t="shared" si="11"/>
        <v>0.4</v>
      </c>
      <c r="W27" s="44">
        <f t="shared" si="11"/>
        <v>0.4</v>
      </c>
      <c r="X27" s="44">
        <f t="shared" si="11"/>
        <v>0.7797476835832545</v>
      </c>
      <c r="Y27" s="44">
        <f t="shared" si="11"/>
        <v>0.48265462711846174</v>
      </c>
      <c r="Z27" s="44">
        <f t="shared" si="11"/>
        <v>0.48265462711846174</v>
      </c>
      <c r="AA27" s="44">
        <f t="shared" si="11"/>
        <v>0.4042527568256204</v>
      </c>
      <c r="AB27" s="44">
        <f t="shared" si="11"/>
        <v>0.4</v>
      </c>
      <c r="AC27" s="44">
        <f t="shared" si="11"/>
        <v>0.4042527568256204</v>
      </c>
    </row>
    <row r="28" spans="1:29" s="12" customFormat="1" ht="8.25">
      <c r="A28" s="28"/>
      <c r="B28" s="35" t="s">
        <v>43</v>
      </c>
      <c r="C28" s="36"/>
      <c r="D28" s="46">
        <v>13.3333333333333</v>
      </c>
      <c r="E28" s="46">
        <v>13.3333333333333</v>
      </c>
      <c r="F28" s="46">
        <v>13.3333333333333</v>
      </c>
      <c r="G28" s="46">
        <v>13.3333333333333</v>
      </c>
      <c r="H28" s="46">
        <v>13.3333333333333</v>
      </c>
      <c r="I28" s="46">
        <v>13.3333333333333</v>
      </c>
      <c r="J28" s="46">
        <v>13.3333333333333</v>
      </c>
      <c r="K28" s="46">
        <v>13.3333333333333</v>
      </c>
      <c r="L28" s="46">
        <v>13.3333333333333</v>
      </c>
      <c r="M28" s="46">
        <v>13.3333333333333</v>
      </c>
      <c r="N28" s="46">
        <v>13.3333333333333</v>
      </c>
      <c r="O28" s="46">
        <v>13.3333333333333</v>
      </c>
      <c r="P28" s="46">
        <v>13.3333333333333</v>
      </c>
      <c r="Q28" s="46">
        <v>13.3333333333333</v>
      </c>
      <c r="R28" s="46">
        <v>13.3333333333333</v>
      </c>
      <c r="S28" s="46">
        <v>13.3333333333333</v>
      </c>
      <c r="T28" s="46">
        <v>13.3333333333333</v>
      </c>
      <c r="U28" s="46">
        <v>13.3333333333333</v>
      </c>
      <c r="V28" s="46">
        <v>13.3333333333333</v>
      </c>
      <c r="W28" s="46">
        <v>13.3333333333333</v>
      </c>
      <c r="X28" s="46">
        <v>13.3333333333333</v>
      </c>
      <c r="Y28" s="46">
        <v>13.3333333333333</v>
      </c>
      <c r="Z28" s="46">
        <v>13.3333333333333</v>
      </c>
      <c r="AA28" s="46">
        <v>13.3333333333333</v>
      </c>
      <c r="AB28" s="46">
        <v>13.3333333333333</v>
      </c>
      <c r="AC28" s="46">
        <v>13.3333333333333</v>
      </c>
    </row>
    <row r="29" spans="1:29" s="12" customFormat="1" ht="8.25">
      <c r="A29" s="28"/>
      <c r="B29" s="41" t="s">
        <v>2</v>
      </c>
      <c r="C29" s="38"/>
      <c r="D29" s="47">
        <v>1</v>
      </c>
      <c r="E29" s="47">
        <v>1</v>
      </c>
      <c r="F29" s="47">
        <v>1</v>
      </c>
      <c r="G29" s="47">
        <v>1</v>
      </c>
      <c r="H29" s="47">
        <v>1</v>
      </c>
      <c r="I29" s="47">
        <v>1</v>
      </c>
      <c r="J29" s="47">
        <v>1</v>
      </c>
      <c r="K29" s="47">
        <v>1</v>
      </c>
      <c r="L29" s="47">
        <v>1</v>
      </c>
      <c r="M29" s="47">
        <v>1</v>
      </c>
      <c r="N29" s="47">
        <v>1</v>
      </c>
      <c r="O29" s="47">
        <v>1</v>
      </c>
      <c r="P29" s="47">
        <v>1</v>
      </c>
      <c r="Q29" s="47">
        <v>1</v>
      </c>
      <c r="R29" s="47">
        <v>1</v>
      </c>
      <c r="S29" s="47">
        <v>1</v>
      </c>
      <c r="T29" s="47">
        <v>1</v>
      </c>
      <c r="U29" s="47">
        <v>1</v>
      </c>
      <c r="V29" s="47">
        <v>1</v>
      </c>
      <c r="W29" s="47">
        <v>1</v>
      </c>
      <c r="X29" s="47">
        <v>1</v>
      </c>
      <c r="Y29" s="47">
        <v>1</v>
      </c>
      <c r="Z29" s="47">
        <v>1</v>
      </c>
      <c r="AA29" s="47">
        <v>1</v>
      </c>
      <c r="AB29" s="47">
        <v>1</v>
      </c>
      <c r="AC29" s="47">
        <v>1</v>
      </c>
    </row>
    <row r="30" spans="1:29" s="12" customFormat="1" ht="8.25">
      <c r="A30" s="28"/>
      <c r="B30" s="41" t="s">
        <v>44</v>
      </c>
      <c r="C30" s="38"/>
      <c r="D30" s="39">
        <f aca="true" t="shared" si="12" ref="D30:AC30">D29*D28</f>
        <v>13.3333333333333</v>
      </c>
      <c r="E30" s="39">
        <f t="shared" si="12"/>
        <v>13.3333333333333</v>
      </c>
      <c r="F30" s="39">
        <f t="shared" si="12"/>
        <v>13.3333333333333</v>
      </c>
      <c r="G30" s="39">
        <f t="shared" si="12"/>
        <v>13.3333333333333</v>
      </c>
      <c r="H30" s="39">
        <f t="shared" si="12"/>
        <v>13.3333333333333</v>
      </c>
      <c r="I30" s="39">
        <f t="shared" si="12"/>
        <v>13.3333333333333</v>
      </c>
      <c r="J30" s="39">
        <f t="shared" si="12"/>
        <v>13.3333333333333</v>
      </c>
      <c r="K30" s="39">
        <f t="shared" si="12"/>
        <v>13.3333333333333</v>
      </c>
      <c r="L30" s="39">
        <f t="shared" si="12"/>
        <v>13.3333333333333</v>
      </c>
      <c r="M30" s="39">
        <f t="shared" si="12"/>
        <v>13.3333333333333</v>
      </c>
      <c r="N30" s="39">
        <f t="shared" si="12"/>
        <v>13.3333333333333</v>
      </c>
      <c r="O30" s="39">
        <f t="shared" si="12"/>
        <v>13.3333333333333</v>
      </c>
      <c r="P30" s="39">
        <f t="shared" si="12"/>
        <v>13.3333333333333</v>
      </c>
      <c r="Q30" s="39">
        <f t="shared" si="12"/>
        <v>13.3333333333333</v>
      </c>
      <c r="R30" s="39">
        <f t="shared" si="12"/>
        <v>13.3333333333333</v>
      </c>
      <c r="S30" s="39">
        <f t="shared" si="12"/>
        <v>13.3333333333333</v>
      </c>
      <c r="T30" s="39">
        <f t="shared" si="12"/>
        <v>13.3333333333333</v>
      </c>
      <c r="U30" s="39">
        <f t="shared" si="12"/>
        <v>13.3333333333333</v>
      </c>
      <c r="V30" s="39">
        <f t="shared" si="12"/>
        <v>13.3333333333333</v>
      </c>
      <c r="W30" s="39">
        <f t="shared" si="12"/>
        <v>13.3333333333333</v>
      </c>
      <c r="X30" s="39">
        <f t="shared" si="12"/>
        <v>13.3333333333333</v>
      </c>
      <c r="Y30" s="39">
        <f t="shared" si="12"/>
        <v>13.3333333333333</v>
      </c>
      <c r="Z30" s="39">
        <f t="shared" si="12"/>
        <v>13.3333333333333</v>
      </c>
      <c r="AA30" s="39">
        <f t="shared" si="12"/>
        <v>13.3333333333333</v>
      </c>
      <c r="AB30" s="39">
        <f t="shared" si="12"/>
        <v>13.3333333333333</v>
      </c>
      <c r="AC30" s="39">
        <f t="shared" si="12"/>
        <v>13.3333333333333</v>
      </c>
    </row>
    <row r="31" spans="1:29" s="14" customFormat="1" ht="9" thickBot="1">
      <c r="A31" s="48"/>
      <c r="B31" s="49" t="s">
        <v>45</v>
      </c>
      <c r="C31" s="49"/>
      <c r="D31" s="40">
        <f aca="true" t="shared" si="13" ref="D31:AC31">D15*D28</f>
        <v>719.9999999999982</v>
      </c>
      <c r="E31" s="40">
        <f t="shared" si="13"/>
        <v>773.3333333333314</v>
      </c>
      <c r="F31" s="40">
        <f t="shared" si="13"/>
        <v>719.9999999999982</v>
      </c>
      <c r="G31" s="40">
        <f t="shared" si="13"/>
        <v>519.9999999999987</v>
      </c>
      <c r="H31" s="40">
        <f t="shared" si="13"/>
        <v>519.9999999999987</v>
      </c>
      <c r="I31" s="40">
        <f t="shared" si="13"/>
        <v>773.3333333333314</v>
      </c>
      <c r="J31" s="40">
        <f t="shared" si="13"/>
        <v>1053.3333333333308</v>
      </c>
      <c r="K31" s="40">
        <f t="shared" si="13"/>
        <v>1053.3333333333308</v>
      </c>
      <c r="L31" s="40">
        <f t="shared" si="13"/>
        <v>1053.3333333333308</v>
      </c>
      <c r="M31" s="40">
        <f t="shared" si="13"/>
        <v>773.3333333333314</v>
      </c>
      <c r="N31" s="40">
        <f t="shared" si="13"/>
        <v>266.666666666666</v>
      </c>
      <c r="O31" s="40">
        <f t="shared" si="13"/>
        <v>1053.3333333333308</v>
      </c>
      <c r="P31" s="40">
        <f t="shared" si="13"/>
        <v>1159.999999999997</v>
      </c>
      <c r="Q31" s="40">
        <f t="shared" si="13"/>
        <v>1053.3333333333308</v>
      </c>
      <c r="R31" s="40">
        <f t="shared" si="13"/>
        <v>1159.999999999997</v>
      </c>
      <c r="S31" s="40">
        <f t="shared" si="13"/>
        <v>773.3333333333314</v>
      </c>
      <c r="T31" s="40">
        <f t="shared" si="13"/>
        <v>1053.3333333333308</v>
      </c>
      <c r="U31" s="40">
        <f t="shared" si="13"/>
        <v>1053.3333333333308</v>
      </c>
      <c r="V31" s="40">
        <f t="shared" si="13"/>
        <v>1053.3333333333308</v>
      </c>
      <c r="W31" s="40">
        <f t="shared" si="13"/>
        <v>773.3333333333314</v>
      </c>
      <c r="X31" s="40">
        <f t="shared" si="13"/>
        <v>266.666666666666</v>
      </c>
      <c r="Y31" s="40">
        <f t="shared" si="13"/>
        <v>519.9999999999987</v>
      </c>
      <c r="Z31" s="40">
        <f t="shared" si="13"/>
        <v>519.9999999999987</v>
      </c>
      <c r="AA31" s="40">
        <f t="shared" si="13"/>
        <v>719.9999999999982</v>
      </c>
      <c r="AB31" s="40">
        <f t="shared" si="13"/>
        <v>773.3333333333314</v>
      </c>
      <c r="AC31" s="40">
        <f t="shared" si="13"/>
        <v>719.9999999999982</v>
      </c>
    </row>
    <row r="32" spans="1:29" s="14" customFormat="1" ht="8.25">
      <c r="A32" s="48"/>
      <c r="B32" s="50" t="s">
        <v>11</v>
      </c>
      <c r="C32" s="87">
        <v>2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52"/>
      <c r="O32" s="53"/>
      <c r="P32" s="53"/>
      <c r="Q32" s="53"/>
      <c r="R32" s="53"/>
      <c r="S32" s="46"/>
      <c r="T32" s="46"/>
      <c r="U32" s="46"/>
      <c r="V32" s="46"/>
      <c r="W32" s="46"/>
      <c r="X32" s="52"/>
      <c r="Y32" s="46"/>
      <c r="Z32" s="46"/>
      <c r="AA32" s="46"/>
      <c r="AB32" s="46"/>
      <c r="AC32" s="46"/>
    </row>
    <row r="33" spans="1:29" s="14" customFormat="1" ht="8.25">
      <c r="A33" s="48"/>
      <c r="B33" s="54" t="s">
        <v>7</v>
      </c>
      <c r="C33" s="91">
        <v>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56"/>
      <c r="O33" s="47"/>
      <c r="P33" s="47"/>
      <c r="Q33" s="47"/>
      <c r="R33" s="47"/>
      <c r="S33" s="47"/>
      <c r="T33" s="47"/>
      <c r="U33" s="47"/>
      <c r="V33" s="47"/>
      <c r="W33" s="47"/>
      <c r="X33" s="56"/>
      <c r="Y33" s="47"/>
      <c r="Z33" s="47"/>
      <c r="AA33" s="47"/>
      <c r="AB33" s="47"/>
      <c r="AC33" s="47"/>
    </row>
    <row r="34" spans="1:29" s="14" customFormat="1" ht="8.25">
      <c r="A34" s="48"/>
      <c r="B34" s="54" t="s">
        <v>8</v>
      </c>
      <c r="C34" s="91">
        <v>4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56"/>
      <c r="O34" s="47"/>
      <c r="P34" s="47"/>
      <c r="Q34" s="47"/>
      <c r="R34" s="47"/>
      <c r="S34" s="47"/>
      <c r="T34" s="47"/>
      <c r="U34" s="47"/>
      <c r="V34" s="47"/>
      <c r="W34" s="47"/>
      <c r="X34" s="56"/>
      <c r="Y34" s="47"/>
      <c r="Z34" s="47"/>
      <c r="AA34" s="47"/>
      <c r="AB34" s="47"/>
      <c r="AC34" s="47"/>
    </row>
    <row r="35" spans="1:29" s="14" customFormat="1" ht="8.25">
      <c r="A35" s="48"/>
      <c r="B35" s="54"/>
      <c r="C35" s="55">
        <v>5</v>
      </c>
      <c r="D35" s="47">
        <v>269.39</v>
      </c>
      <c r="E35" s="47">
        <v>293.33</v>
      </c>
      <c r="F35" s="47">
        <v>269.39</v>
      </c>
      <c r="G35" s="47">
        <v>129.9</v>
      </c>
      <c r="H35" s="47">
        <v>129.9</v>
      </c>
      <c r="I35" s="47">
        <v>301.88</v>
      </c>
      <c r="J35" s="47">
        <v>603.75</v>
      </c>
      <c r="K35" s="47">
        <v>646.25</v>
      </c>
      <c r="L35" s="47">
        <v>603.75</v>
      </c>
      <c r="M35" s="47">
        <v>325.45</v>
      </c>
      <c r="N35" s="56">
        <v>50.11</v>
      </c>
      <c r="O35" s="47">
        <v>465.11</v>
      </c>
      <c r="P35" s="47">
        <v>540.18</v>
      </c>
      <c r="Q35" s="47">
        <v>465.11</v>
      </c>
      <c r="R35" s="47">
        <v>540.18</v>
      </c>
      <c r="S35" s="47">
        <v>301.88</v>
      </c>
      <c r="T35" s="47">
        <v>603.75</v>
      </c>
      <c r="U35" s="47">
        <v>646.25</v>
      </c>
      <c r="V35" s="47">
        <v>603.75</v>
      </c>
      <c r="W35" s="47">
        <v>325.45</v>
      </c>
      <c r="X35" s="56">
        <v>50.11</v>
      </c>
      <c r="Y35" s="47">
        <v>129.9</v>
      </c>
      <c r="Z35" s="47">
        <v>129.9</v>
      </c>
      <c r="AA35" s="47">
        <v>269.39</v>
      </c>
      <c r="AB35" s="47">
        <v>293.33</v>
      </c>
      <c r="AC35" s="47">
        <v>269.39</v>
      </c>
    </row>
    <row r="36" spans="1:29" s="14" customFormat="1" ht="8.25">
      <c r="A36" s="48"/>
      <c r="B36" s="54"/>
      <c r="C36" s="55">
        <v>6</v>
      </c>
      <c r="D36" s="47">
        <v>269.39</v>
      </c>
      <c r="E36" s="47">
        <v>293.33</v>
      </c>
      <c r="F36" s="47">
        <v>269.39</v>
      </c>
      <c r="G36" s="47">
        <v>129.9</v>
      </c>
      <c r="H36" s="47">
        <v>129.9</v>
      </c>
      <c r="I36" s="47">
        <v>301.88</v>
      </c>
      <c r="J36" s="47">
        <v>603.75</v>
      </c>
      <c r="K36" s="47">
        <v>646.25</v>
      </c>
      <c r="L36" s="47">
        <v>603.75</v>
      </c>
      <c r="M36" s="47">
        <v>325.45</v>
      </c>
      <c r="N36" s="56">
        <v>50.11</v>
      </c>
      <c r="O36" s="47">
        <v>465.11</v>
      </c>
      <c r="P36" s="47">
        <v>556.22</v>
      </c>
      <c r="Q36" s="47">
        <v>465.11</v>
      </c>
      <c r="R36" s="47">
        <v>556.22</v>
      </c>
      <c r="S36" s="47">
        <v>301.88</v>
      </c>
      <c r="T36" s="47">
        <v>603.75</v>
      </c>
      <c r="U36" s="47">
        <v>646.25</v>
      </c>
      <c r="V36" s="47">
        <v>603.75</v>
      </c>
      <c r="W36" s="47">
        <v>325.45</v>
      </c>
      <c r="X36" s="56">
        <v>50.11</v>
      </c>
      <c r="Y36" s="47">
        <v>129.9</v>
      </c>
      <c r="Z36" s="47">
        <v>129.9</v>
      </c>
      <c r="AA36" s="47">
        <v>269.39</v>
      </c>
      <c r="AB36" s="47">
        <v>293.33</v>
      </c>
      <c r="AC36" s="47">
        <v>269.39</v>
      </c>
    </row>
    <row r="37" spans="1:29" s="14" customFormat="1" ht="8.25">
      <c r="A37" s="48"/>
      <c r="B37" s="54"/>
      <c r="C37" s="55">
        <v>7</v>
      </c>
      <c r="D37" s="47">
        <v>269.39</v>
      </c>
      <c r="E37" s="47">
        <v>293.33</v>
      </c>
      <c r="F37" s="47">
        <v>269.39</v>
      </c>
      <c r="G37" s="47">
        <v>129.9</v>
      </c>
      <c r="H37" s="47">
        <v>129.9</v>
      </c>
      <c r="I37" s="47">
        <v>301.88</v>
      </c>
      <c r="J37" s="47">
        <v>603.75</v>
      </c>
      <c r="K37" s="47">
        <v>646.25</v>
      </c>
      <c r="L37" s="47">
        <v>603.75</v>
      </c>
      <c r="M37" s="47">
        <v>325.45</v>
      </c>
      <c r="N37" s="56">
        <v>50.11</v>
      </c>
      <c r="O37" s="47">
        <v>465.11</v>
      </c>
      <c r="P37" s="47">
        <v>556.22</v>
      </c>
      <c r="Q37" s="47">
        <v>465.11</v>
      </c>
      <c r="R37" s="47">
        <v>556.22</v>
      </c>
      <c r="S37" s="47">
        <v>301.88</v>
      </c>
      <c r="T37" s="47">
        <v>603.75</v>
      </c>
      <c r="U37" s="47">
        <v>646.25</v>
      </c>
      <c r="V37" s="47">
        <v>603.75</v>
      </c>
      <c r="W37" s="47">
        <v>325.45</v>
      </c>
      <c r="X37" s="56">
        <v>50.11</v>
      </c>
      <c r="Y37" s="47">
        <v>129.9</v>
      </c>
      <c r="Z37" s="47">
        <v>129.9</v>
      </c>
      <c r="AA37" s="47">
        <v>269.39</v>
      </c>
      <c r="AB37" s="47">
        <v>293.33</v>
      </c>
      <c r="AC37" s="47">
        <v>269.39</v>
      </c>
    </row>
    <row r="38" spans="1:29" s="14" customFormat="1" ht="8.25">
      <c r="A38" s="48"/>
      <c r="B38" s="54"/>
      <c r="C38" s="55">
        <v>8</v>
      </c>
      <c r="D38" s="47">
        <v>269.39</v>
      </c>
      <c r="E38" s="47">
        <v>293.33</v>
      </c>
      <c r="F38" s="47">
        <v>269.39</v>
      </c>
      <c r="G38" s="47">
        <v>129.9</v>
      </c>
      <c r="H38" s="47">
        <v>129.9</v>
      </c>
      <c r="I38" s="47">
        <v>301.88</v>
      </c>
      <c r="J38" s="47">
        <v>603.75</v>
      </c>
      <c r="K38" s="47">
        <v>646.25</v>
      </c>
      <c r="L38" s="47">
        <v>603.75</v>
      </c>
      <c r="M38" s="47">
        <v>325.45</v>
      </c>
      <c r="N38" s="56">
        <v>50.11</v>
      </c>
      <c r="O38" s="47">
        <v>465.11</v>
      </c>
      <c r="P38" s="47">
        <v>556.22</v>
      </c>
      <c r="Q38" s="47">
        <v>465.11</v>
      </c>
      <c r="R38" s="47">
        <v>556.22</v>
      </c>
      <c r="S38" s="47">
        <v>301.88</v>
      </c>
      <c r="T38" s="47">
        <v>603.75</v>
      </c>
      <c r="U38" s="47">
        <v>646.25</v>
      </c>
      <c r="V38" s="47">
        <v>603.75</v>
      </c>
      <c r="W38" s="47">
        <v>325.45</v>
      </c>
      <c r="X38" s="56">
        <v>50.11</v>
      </c>
      <c r="Y38" s="47">
        <v>129.9</v>
      </c>
      <c r="Z38" s="47">
        <v>129.9</v>
      </c>
      <c r="AA38" s="47">
        <v>269.39</v>
      </c>
      <c r="AB38" s="47">
        <v>293.33</v>
      </c>
      <c r="AC38" s="47">
        <v>269.39</v>
      </c>
    </row>
    <row r="39" spans="1:29" s="14" customFormat="1" ht="8.25">
      <c r="A39" s="48"/>
      <c r="B39" s="54"/>
      <c r="C39" s="55">
        <v>9</v>
      </c>
      <c r="D39" s="47">
        <v>269.39</v>
      </c>
      <c r="E39" s="47">
        <v>293.33</v>
      </c>
      <c r="F39" s="47">
        <v>269.39</v>
      </c>
      <c r="G39" s="47">
        <v>129.9</v>
      </c>
      <c r="H39" s="47">
        <v>129.9</v>
      </c>
      <c r="I39" s="47">
        <v>301.88</v>
      </c>
      <c r="J39" s="47">
        <v>603.75</v>
      </c>
      <c r="K39" s="47">
        <v>646.25</v>
      </c>
      <c r="L39" s="47">
        <v>603.75</v>
      </c>
      <c r="M39" s="47">
        <v>301.88</v>
      </c>
      <c r="N39" s="56">
        <v>0</v>
      </c>
      <c r="O39" s="47">
        <v>465.11</v>
      </c>
      <c r="P39" s="47">
        <v>476.02</v>
      </c>
      <c r="Q39" s="47">
        <v>465.11</v>
      </c>
      <c r="R39" s="47">
        <v>476.02</v>
      </c>
      <c r="S39" s="47">
        <v>301.88</v>
      </c>
      <c r="T39" s="47">
        <v>603.75</v>
      </c>
      <c r="U39" s="47">
        <v>646.25</v>
      </c>
      <c r="V39" s="47">
        <v>603.75</v>
      </c>
      <c r="W39" s="47">
        <v>301.88</v>
      </c>
      <c r="X39" s="56">
        <v>0</v>
      </c>
      <c r="Y39" s="47">
        <v>129.9</v>
      </c>
      <c r="Z39" s="47">
        <v>129.9</v>
      </c>
      <c r="AA39" s="47">
        <v>269.39</v>
      </c>
      <c r="AB39" s="47">
        <v>293.33</v>
      </c>
      <c r="AC39" s="47">
        <v>269.39</v>
      </c>
    </row>
    <row r="40" spans="1:29" s="14" customFormat="1" ht="8.25">
      <c r="A40" s="48"/>
      <c r="B40" s="54"/>
      <c r="C40" s="55">
        <v>10</v>
      </c>
      <c r="D40" s="47">
        <v>269.39</v>
      </c>
      <c r="E40" s="47">
        <v>293.33</v>
      </c>
      <c r="F40" s="47">
        <v>269.39</v>
      </c>
      <c r="G40" s="47">
        <v>129.9</v>
      </c>
      <c r="H40" s="47">
        <v>129.9</v>
      </c>
      <c r="I40" s="47">
        <v>301.88</v>
      </c>
      <c r="J40" s="47">
        <v>603.75</v>
      </c>
      <c r="K40" s="47">
        <v>646.25</v>
      </c>
      <c r="L40" s="47">
        <v>603.75</v>
      </c>
      <c r="M40" s="47">
        <v>301.88</v>
      </c>
      <c r="N40" s="56">
        <v>0</v>
      </c>
      <c r="O40" s="47">
        <v>465.11</v>
      </c>
      <c r="P40" s="47">
        <v>476.02</v>
      </c>
      <c r="Q40" s="47">
        <v>465.11</v>
      </c>
      <c r="R40" s="47">
        <v>476.02</v>
      </c>
      <c r="S40" s="47">
        <v>301.88</v>
      </c>
      <c r="T40" s="47">
        <v>603.75</v>
      </c>
      <c r="U40" s="47">
        <v>646.25</v>
      </c>
      <c r="V40" s="47">
        <v>603.75</v>
      </c>
      <c r="W40" s="47">
        <v>301.88</v>
      </c>
      <c r="X40" s="56">
        <v>0</v>
      </c>
      <c r="Y40" s="47">
        <v>129.9</v>
      </c>
      <c r="Z40" s="47">
        <v>129.9</v>
      </c>
      <c r="AA40" s="47">
        <v>269.39</v>
      </c>
      <c r="AB40" s="47">
        <v>293.33</v>
      </c>
      <c r="AC40" s="47">
        <v>269.39</v>
      </c>
    </row>
    <row r="41" spans="1:29" s="14" customFormat="1" ht="8.25">
      <c r="A41" s="48"/>
      <c r="B41" s="54"/>
      <c r="C41" s="55">
        <v>11</v>
      </c>
      <c r="D41" s="47">
        <v>269.39</v>
      </c>
      <c r="E41" s="47">
        <v>293.33</v>
      </c>
      <c r="F41" s="47">
        <v>269.39</v>
      </c>
      <c r="G41" s="47">
        <v>129.9</v>
      </c>
      <c r="H41" s="47">
        <v>129.9</v>
      </c>
      <c r="I41" s="47">
        <v>301.88</v>
      </c>
      <c r="J41" s="47">
        <v>603.75</v>
      </c>
      <c r="K41" s="47">
        <v>646.25</v>
      </c>
      <c r="L41" s="47">
        <v>603.75</v>
      </c>
      <c r="M41" s="47">
        <v>301.88</v>
      </c>
      <c r="N41" s="56">
        <v>0</v>
      </c>
      <c r="O41" s="47">
        <v>465.11</v>
      </c>
      <c r="P41" s="47">
        <v>476.02</v>
      </c>
      <c r="Q41" s="47">
        <v>465.11</v>
      </c>
      <c r="R41" s="47">
        <v>476.02</v>
      </c>
      <c r="S41" s="47">
        <v>301.88</v>
      </c>
      <c r="T41" s="47">
        <v>603.75</v>
      </c>
      <c r="U41" s="47">
        <v>646.25</v>
      </c>
      <c r="V41" s="47">
        <v>603.75</v>
      </c>
      <c r="W41" s="47">
        <v>301.88</v>
      </c>
      <c r="X41" s="56">
        <v>0</v>
      </c>
      <c r="Y41" s="47">
        <v>129.9</v>
      </c>
      <c r="Z41" s="47">
        <v>129.9</v>
      </c>
      <c r="AA41" s="47">
        <v>269.39</v>
      </c>
      <c r="AB41" s="47">
        <v>293.33</v>
      </c>
      <c r="AC41" s="47">
        <v>269.39</v>
      </c>
    </row>
    <row r="42" spans="1:29" s="14" customFormat="1" ht="8.25">
      <c r="A42" s="48"/>
      <c r="B42" s="54"/>
      <c r="C42" s="55">
        <v>12</v>
      </c>
      <c r="D42" s="47">
        <v>269.39</v>
      </c>
      <c r="E42" s="47">
        <v>293.33</v>
      </c>
      <c r="F42" s="47">
        <v>269.39</v>
      </c>
      <c r="G42" s="47">
        <v>129.9</v>
      </c>
      <c r="H42" s="47">
        <v>129.9</v>
      </c>
      <c r="I42" s="47">
        <v>301.88</v>
      </c>
      <c r="J42" s="47">
        <v>603.75</v>
      </c>
      <c r="K42" s="47">
        <v>646.25</v>
      </c>
      <c r="L42" s="47">
        <v>603.75</v>
      </c>
      <c r="M42" s="47">
        <v>301.88</v>
      </c>
      <c r="N42" s="56">
        <v>0</v>
      </c>
      <c r="O42" s="47">
        <v>465.11</v>
      </c>
      <c r="P42" s="47">
        <v>476.02</v>
      </c>
      <c r="Q42" s="47">
        <v>465.11</v>
      </c>
      <c r="R42" s="47">
        <v>476.02</v>
      </c>
      <c r="S42" s="47">
        <v>301.88</v>
      </c>
      <c r="T42" s="47">
        <v>603.75</v>
      </c>
      <c r="U42" s="47">
        <v>646.25</v>
      </c>
      <c r="V42" s="47">
        <v>603.75</v>
      </c>
      <c r="W42" s="47">
        <v>301.88</v>
      </c>
      <c r="X42" s="56">
        <v>0</v>
      </c>
      <c r="Y42" s="47">
        <v>129.9</v>
      </c>
      <c r="Z42" s="47">
        <v>129.9</v>
      </c>
      <c r="AA42" s="47">
        <v>269.39</v>
      </c>
      <c r="AB42" s="47">
        <v>293.33</v>
      </c>
      <c r="AC42" s="47">
        <v>269.39</v>
      </c>
    </row>
    <row r="43" spans="1:29" s="14" customFormat="1" ht="8.25">
      <c r="A43" s="48"/>
      <c r="B43" s="54"/>
      <c r="C43" s="57" t="s">
        <v>9</v>
      </c>
      <c r="D43" s="47">
        <v>208.93</v>
      </c>
      <c r="E43" s="47">
        <v>293.33</v>
      </c>
      <c r="F43" s="47">
        <v>208.93</v>
      </c>
      <c r="G43" s="47">
        <v>0</v>
      </c>
      <c r="H43" s="47">
        <v>0</v>
      </c>
      <c r="I43" s="47">
        <v>301.88</v>
      </c>
      <c r="J43" s="47">
        <v>603.75</v>
      </c>
      <c r="K43" s="47">
        <v>646.25</v>
      </c>
      <c r="L43" s="47">
        <v>603.75</v>
      </c>
      <c r="M43" s="47">
        <v>210.49</v>
      </c>
      <c r="N43" s="56">
        <v>0</v>
      </c>
      <c r="O43" s="47">
        <v>465.11</v>
      </c>
      <c r="P43" s="47">
        <v>476.02</v>
      </c>
      <c r="Q43" s="47">
        <v>465.11</v>
      </c>
      <c r="R43" s="47">
        <v>476.02</v>
      </c>
      <c r="S43" s="47">
        <v>301.88</v>
      </c>
      <c r="T43" s="47">
        <v>603.75</v>
      </c>
      <c r="U43" s="47">
        <v>646.25</v>
      </c>
      <c r="V43" s="47">
        <v>603.75</v>
      </c>
      <c r="W43" s="47">
        <v>210.49</v>
      </c>
      <c r="X43" s="56">
        <v>0</v>
      </c>
      <c r="Y43" s="47">
        <v>0</v>
      </c>
      <c r="Z43" s="47">
        <v>0</v>
      </c>
      <c r="AA43" s="47">
        <v>208.93</v>
      </c>
      <c r="AB43" s="47">
        <v>293.33</v>
      </c>
      <c r="AC43" s="47">
        <v>208.93</v>
      </c>
    </row>
    <row r="44" spans="1:29" s="12" customFormat="1" ht="9" thickBot="1">
      <c r="A44" s="28"/>
      <c r="B44" s="58"/>
      <c r="C44" s="59" t="s">
        <v>10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1">
        <v>0</v>
      </c>
      <c r="O44" s="60">
        <v>0</v>
      </c>
      <c r="P44" s="60">
        <v>0</v>
      </c>
      <c r="Q44" s="62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</row>
    <row r="45" spans="1:29" s="12" customFormat="1" ht="9" thickBot="1">
      <c r="A45" s="28"/>
      <c r="B45" s="63" t="s">
        <v>16</v>
      </c>
      <c r="C45" s="63"/>
      <c r="D45" s="64">
        <f aca="true" t="shared" si="14" ref="D45:AC45">SUM(D32:D44)</f>
        <v>2364.0499999999993</v>
      </c>
      <c r="E45" s="64">
        <f t="shared" si="14"/>
        <v>2639.97</v>
      </c>
      <c r="F45" s="64">
        <f t="shared" si="14"/>
        <v>2364.0499999999993</v>
      </c>
      <c r="G45" s="64">
        <f t="shared" si="14"/>
        <v>1039.2</v>
      </c>
      <c r="H45" s="64">
        <f t="shared" si="14"/>
        <v>1039.2</v>
      </c>
      <c r="I45" s="64">
        <f t="shared" si="14"/>
        <v>2716.9200000000005</v>
      </c>
      <c r="J45" s="64">
        <f t="shared" si="14"/>
        <v>5433.75</v>
      </c>
      <c r="K45" s="64">
        <f t="shared" si="14"/>
        <v>5816.25</v>
      </c>
      <c r="L45" s="64">
        <f t="shared" si="14"/>
        <v>5433.75</v>
      </c>
      <c r="M45" s="64">
        <f t="shared" si="14"/>
        <v>2719.8100000000004</v>
      </c>
      <c r="N45" s="64">
        <f t="shared" si="14"/>
        <v>200.44</v>
      </c>
      <c r="O45" s="64">
        <f t="shared" si="14"/>
        <v>4185.990000000001</v>
      </c>
      <c r="P45" s="64">
        <f t="shared" si="14"/>
        <v>4588.9400000000005</v>
      </c>
      <c r="Q45" s="64">
        <f t="shared" si="14"/>
        <v>4185.990000000001</v>
      </c>
      <c r="R45" s="64">
        <f t="shared" si="14"/>
        <v>4588.9400000000005</v>
      </c>
      <c r="S45" s="64">
        <f t="shared" si="14"/>
        <v>2716.9200000000005</v>
      </c>
      <c r="T45" s="64">
        <f t="shared" si="14"/>
        <v>5433.75</v>
      </c>
      <c r="U45" s="64">
        <f t="shared" si="14"/>
        <v>5816.25</v>
      </c>
      <c r="V45" s="64">
        <f t="shared" si="14"/>
        <v>5433.75</v>
      </c>
      <c r="W45" s="64">
        <f t="shared" si="14"/>
        <v>2719.8100000000004</v>
      </c>
      <c r="X45" s="64">
        <f t="shared" si="14"/>
        <v>200.44</v>
      </c>
      <c r="Y45" s="64">
        <f t="shared" si="14"/>
        <v>1039.2</v>
      </c>
      <c r="Z45" s="64">
        <f t="shared" si="14"/>
        <v>1039.2</v>
      </c>
      <c r="AA45" s="64">
        <f t="shared" si="14"/>
        <v>2364.0499999999993</v>
      </c>
      <c r="AB45" s="64">
        <f t="shared" si="14"/>
        <v>2639.97</v>
      </c>
      <c r="AC45" s="64">
        <f t="shared" si="14"/>
        <v>2364.0499999999993</v>
      </c>
    </row>
    <row r="46" spans="1:29" s="14" customFormat="1" ht="8.25">
      <c r="A46" s="48"/>
      <c r="B46" s="50" t="s">
        <v>15</v>
      </c>
      <c r="C46" s="51">
        <v>2</v>
      </c>
      <c r="D46" s="46"/>
      <c r="E46" s="46"/>
      <c r="F46" s="47"/>
      <c r="G46" s="46"/>
      <c r="H46" s="47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7"/>
      <c r="Y46" s="47"/>
      <c r="Z46" s="47"/>
      <c r="AA46" s="47"/>
      <c r="AB46" s="46"/>
      <c r="AC46" s="47"/>
    </row>
    <row r="47" spans="1:29" s="14" customFormat="1" ht="8.25">
      <c r="A47" s="48"/>
      <c r="B47" s="54" t="s">
        <v>1</v>
      </c>
      <c r="C47" s="55">
        <v>3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</row>
    <row r="48" spans="1:29" s="14" customFormat="1" ht="8.25">
      <c r="A48" s="48"/>
      <c r="B48" s="54" t="s">
        <v>7</v>
      </c>
      <c r="C48" s="55">
        <v>4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</row>
    <row r="49" spans="1:29" s="14" customFormat="1" ht="8.25">
      <c r="A49" s="48"/>
      <c r="B49" s="54" t="s">
        <v>6</v>
      </c>
      <c r="C49" s="55">
        <v>5</v>
      </c>
      <c r="D49" s="47">
        <v>26.25</v>
      </c>
      <c r="E49" s="47">
        <v>27.5</v>
      </c>
      <c r="F49" s="47">
        <v>26.25</v>
      </c>
      <c r="G49" s="47">
        <v>22.083</v>
      </c>
      <c r="H49" s="47">
        <v>22.083</v>
      </c>
      <c r="I49" s="47">
        <v>22.5</v>
      </c>
      <c r="J49" s="47">
        <v>0</v>
      </c>
      <c r="K49" s="47">
        <v>0</v>
      </c>
      <c r="L49" s="47">
        <v>0</v>
      </c>
      <c r="M49" s="47">
        <v>22.5</v>
      </c>
      <c r="N49" s="47">
        <v>19.66666666</v>
      </c>
      <c r="O49" s="47">
        <v>35.75</v>
      </c>
      <c r="P49" s="47">
        <v>33.75</v>
      </c>
      <c r="Q49" s="47">
        <v>35.75</v>
      </c>
      <c r="R49" s="47">
        <v>33.75</v>
      </c>
      <c r="S49" s="47">
        <v>22.5</v>
      </c>
      <c r="T49" s="47">
        <v>0</v>
      </c>
      <c r="U49" s="47">
        <v>0</v>
      </c>
      <c r="V49" s="47">
        <v>0</v>
      </c>
      <c r="W49" s="47">
        <v>22.5</v>
      </c>
      <c r="X49" s="47">
        <v>19.66666666</v>
      </c>
      <c r="Y49" s="47">
        <v>22.083</v>
      </c>
      <c r="Z49" s="47">
        <v>22.083</v>
      </c>
      <c r="AA49" s="47">
        <v>26.25</v>
      </c>
      <c r="AB49" s="47">
        <v>27.5</v>
      </c>
      <c r="AC49" s="47">
        <v>26.25</v>
      </c>
    </row>
    <row r="50" spans="1:29" s="14" customFormat="1" ht="8.25">
      <c r="A50" s="48"/>
      <c r="B50" s="54"/>
      <c r="C50" s="55">
        <v>6</v>
      </c>
      <c r="D50" s="47">
        <v>26.25</v>
      </c>
      <c r="E50" s="47">
        <v>27.5</v>
      </c>
      <c r="F50" s="47">
        <v>26.25</v>
      </c>
      <c r="G50" s="47">
        <v>22.083</v>
      </c>
      <c r="H50" s="47">
        <v>22.083</v>
      </c>
      <c r="I50" s="47">
        <v>22.5</v>
      </c>
      <c r="J50" s="47">
        <v>0</v>
      </c>
      <c r="K50" s="47">
        <v>0</v>
      </c>
      <c r="L50" s="47">
        <v>0</v>
      </c>
      <c r="M50" s="47">
        <v>22.5</v>
      </c>
      <c r="N50" s="47">
        <v>19.66666666</v>
      </c>
      <c r="O50" s="47">
        <v>35.75</v>
      </c>
      <c r="P50" s="47">
        <v>38.75</v>
      </c>
      <c r="Q50" s="47">
        <v>35.75</v>
      </c>
      <c r="R50" s="47">
        <v>38.75</v>
      </c>
      <c r="S50" s="47">
        <v>22.5</v>
      </c>
      <c r="T50" s="47">
        <v>0</v>
      </c>
      <c r="U50" s="47">
        <v>0</v>
      </c>
      <c r="V50" s="47">
        <v>0</v>
      </c>
      <c r="W50" s="47">
        <v>22.5</v>
      </c>
      <c r="X50" s="47">
        <v>19.66666666</v>
      </c>
      <c r="Y50" s="47">
        <v>22.083</v>
      </c>
      <c r="Z50" s="47">
        <v>22.083</v>
      </c>
      <c r="AA50" s="47">
        <v>26.25</v>
      </c>
      <c r="AB50" s="47">
        <v>27.5</v>
      </c>
      <c r="AC50" s="47">
        <v>26.25</v>
      </c>
    </row>
    <row r="51" spans="1:29" s="14" customFormat="1" ht="8.25">
      <c r="A51" s="48"/>
      <c r="B51" s="54"/>
      <c r="C51" s="65">
        <v>7</v>
      </c>
      <c r="D51" s="47">
        <v>26.25</v>
      </c>
      <c r="E51" s="47">
        <v>27.5</v>
      </c>
      <c r="F51" s="47">
        <v>26.25</v>
      </c>
      <c r="G51" s="47">
        <v>22.083</v>
      </c>
      <c r="H51" s="47">
        <v>22.083</v>
      </c>
      <c r="I51" s="47">
        <v>22.5</v>
      </c>
      <c r="J51" s="47">
        <v>0</v>
      </c>
      <c r="K51" s="47">
        <v>0</v>
      </c>
      <c r="L51" s="47">
        <v>0</v>
      </c>
      <c r="M51" s="47">
        <v>22.5</v>
      </c>
      <c r="N51" s="47">
        <v>19.66666666</v>
      </c>
      <c r="O51" s="47">
        <v>35.75</v>
      </c>
      <c r="P51" s="47">
        <v>38.75</v>
      </c>
      <c r="Q51" s="47">
        <v>35.75</v>
      </c>
      <c r="R51" s="47">
        <v>38.75</v>
      </c>
      <c r="S51" s="47">
        <v>22.5</v>
      </c>
      <c r="T51" s="47">
        <v>0</v>
      </c>
      <c r="U51" s="47">
        <v>0</v>
      </c>
      <c r="V51" s="47">
        <v>0</v>
      </c>
      <c r="W51" s="47">
        <v>22.5</v>
      </c>
      <c r="X51" s="47">
        <v>19.66666666</v>
      </c>
      <c r="Y51" s="47">
        <v>22.083</v>
      </c>
      <c r="Z51" s="47">
        <v>22.083</v>
      </c>
      <c r="AA51" s="47">
        <v>26.25</v>
      </c>
      <c r="AB51" s="47">
        <v>27.5</v>
      </c>
      <c r="AC51" s="47">
        <v>26.25</v>
      </c>
    </row>
    <row r="52" spans="1:29" s="14" customFormat="1" ht="8.25">
      <c r="A52" s="48"/>
      <c r="B52" s="54"/>
      <c r="C52" s="55">
        <v>8</v>
      </c>
      <c r="D52" s="47">
        <v>26.25</v>
      </c>
      <c r="E52" s="47">
        <v>27.5</v>
      </c>
      <c r="F52" s="47">
        <v>26.25</v>
      </c>
      <c r="G52" s="47">
        <v>22.083</v>
      </c>
      <c r="H52" s="47">
        <v>22.083</v>
      </c>
      <c r="I52" s="47">
        <v>22.5</v>
      </c>
      <c r="J52" s="47">
        <v>0</v>
      </c>
      <c r="K52" s="47">
        <v>0</v>
      </c>
      <c r="L52" s="47">
        <v>0</v>
      </c>
      <c r="M52" s="47">
        <v>22.5</v>
      </c>
      <c r="N52" s="47">
        <v>19.66666666</v>
      </c>
      <c r="O52" s="47">
        <v>35.75</v>
      </c>
      <c r="P52" s="47">
        <v>38.75</v>
      </c>
      <c r="Q52" s="47">
        <v>35.75</v>
      </c>
      <c r="R52" s="47">
        <v>38.75</v>
      </c>
      <c r="S52" s="47">
        <v>22.5</v>
      </c>
      <c r="T52" s="47">
        <v>0</v>
      </c>
      <c r="U52" s="47">
        <v>0</v>
      </c>
      <c r="V52" s="47">
        <v>0</v>
      </c>
      <c r="W52" s="47">
        <v>22.5</v>
      </c>
      <c r="X52" s="47">
        <v>19.66666666</v>
      </c>
      <c r="Y52" s="47">
        <v>22.083</v>
      </c>
      <c r="Z52" s="47">
        <v>22.083</v>
      </c>
      <c r="AA52" s="47">
        <v>26.25</v>
      </c>
      <c r="AB52" s="47">
        <v>27.5</v>
      </c>
      <c r="AC52" s="47">
        <v>26.25</v>
      </c>
    </row>
    <row r="53" spans="1:29" s="14" customFormat="1" ht="8.25">
      <c r="A53" s="48"/>
      <c r="B53" s="54"/>
      <c r="C53" s="55">
        <v>9</v>
      </c>
      <c r="D53" s="47">
        <v>26.25</v>
      </c>
      <c r="E53" s="47">
        <v>27.5</v>
      </c>
      <c r="F53" s="47">
        <v>26.25</v>
      </c>
      <c r="G53" s="47">
        <v>22.083</v>
      </c>
      <c r="H53" s="47">
        <v>22.083</v>
      </c>
      <c r="I53" s="47">
        <v>22.5</v>
      </c>
      <c r="J53" s="47">
        <v>0</v>
      </c>
      <c r="K53" s="47">
        <v>0</v>
      </c>
      <c r="L53" s="47">
        <v>0</v>
      </c>
      <c r="M53" s="47">
        <v>22.5</v>
      </c>
      <c r="N53" s="47">
        <v>0</v>
      </c>
      <c r="O53" s="47">
        <v>35.75</v>
      </c>
      <c r="P53" s="47">
        <v>38.75</v>
      </c>
      <c r="Q53" s="47">
        <v>35.75</v>
      </c>
      <c r="R53" s="47">
        <v>38.75</v>
      </c>
      <c r="S53" s="47">
        <v>22.5</v>
      </c>
      <c r="T53" s="47">
        <v>0</v>
      </c>
      <c r="U53" s="47">
        <v>0</v>
      </c>
      <c r="V53" s="47">
        <v>0</v>
      </c>
      <c r="W53" s="47">
        <v>22.5</v>
      </c>
      <c r="X53" s="47">
        <v>0</v>
      </c>
      <c r="Y53" s="47">
        <v>22.083</v>
      </c>
      <c r="Z53" s="47">
        <v>22.083</v>
      </c>
      <c r="AA53" s="47">
        <v>26.25</v>
      </c>
      <c r="AB53" s="47">
        <v>27.5</v>
      </c>
      <c r="AC53" s="47">
        <v>26.25</v>
      </c>
    </row>
    <row r="54" spans="1:29" s="14" customFormat="1" ht="8.25">
      <c r="A54" s="48"/>
      <c r="B54" s="54"/>
      <c r="C54" s="55">
        <v>10</v>
      </c>
      <c r="D54" s="47">
        <v>26.25</v>
      </c>
      <c r="E54" s="47">
        <v>27.5</v>
      </c>
      <c r="F54" s="47">
        <v>26.25</v>
      </c>
      <c r="G54" s="47">
        <v>22.083</v>
      </c>
      <c r="H54" s="47">
        <v>22.083</v>
      </c>
      <c r="I54" s="47">
        <v>22.5</v>
      </c>
      <c r="J54" s="47">
        <v>0</v>
      </c>
      <c r="K54" s="47">
        <v>0</v>
      </c>
      <c r="L54" s="47">
        <v>0</v>
      </c>
      <c r="M54" s="47">
        <v>22.5</v>
      </c>
      <c r="N54" s="47">
        <v>0</v>
      </c>
      <c r="O54" s="47">
        <v>35.75</v>
      </c>
      <c r="P54" s="47">
        <v>38.75</v>
      </c>
      <c r="Q54" s="47">
        <v>35.75</v>
      </c>
      <c r="R54" s="47">
        <v>38.75</v>
      </c>
      <c r="S54" s="47">
        <v>22.5</v>
      </c>
      <c r="T54" s="47">
        <v>0</v>
      </c>
      <c r="U54" s="47">
        <v>0</v>
      </c>
      <c r="V54" s="47">
        <v>0</v>
      </c>
      <c r="W54" s="47">
        <v>22.5</v>
      </c>
      <c r="X54" s="47">
        <v>0</v>
      </c>
      <c r="Y54" s="47">
        <v>22.083</v>
      </c>
      <c r="Z54" s="47">
        <v>22.083</v>
      </c>
      <c r="AA54" s="47">
        <v>26.25</v>
      </c>
      <c r="AB54" s="47">
        <v>27.5</v>
      </c>
      <c r="AC54" s="47">
        <v>26.25</v>
      </c>
    </row>
    <row r="55" spans="1:29" s="14" customFormat="1" ht="8.25">
      <c r="A55" s="48"/>
      <c r="B55" s="54"/>
      <c r="C55" s="55">
        <v>11</v>
      </c>
      <c r="D55" s="47">
        <v>26.25</v>
      </c>
      <c r="E55" s="47">
        <v>27.5</v>
      </c>
      <c r="F55" s="47">
        <v>26.25</v>
      </c>
      <c r="G55" s="47">
        <v>22.083</v>
      </c>
      <c r="H55" s="47">
        <v>22.083</v>
      </c>
      <c r="I55" s="47">
        <v>22.5</v>
      </c>
      <c r="J55" s="47">
        <v>0</v>
      </c>
      <c r="K55" s="47">
        <v>0</v>
      </c>
      <c r="L55" s="47">
        <v>0</v>
      </c>
      <c r="M55" s="47">
        <v>22.5</v>
      </c>
      <c r="N55" s="47">
        <v>0</v>
      </c>
      <c r="O55" s="47">
        <v>35.75</v>
      </c>
      <c r="P55" s="47">
        <v>38.75</v>
      </c>
      <c r="Q55" s="47">
        <v>35.75</v>
      </c>
      <c r="R55" s="47">
        <v>38.75</v>
      </c>
      <c r="S55" s="47">
        <v>22.5</v>
      </c>
      <c r="T55" s="47">
        <v>0</v>
      </c>
      <c r="U55" s="47">
        <v>0</v>
      </c>
      <c r="V55" s="47">
        <v>0</v>
      </c>
      <c r="W55" s="47">
        <v>22.5</v>
      </c>
      <c r="X55" s="47">
        <v>0</v>
      </c>
      <c r="Y55" s="47">
        <v>22.083</v>
      </c>
      <c r="Z55" s="47">
        <v>22.083</v>
      </c>
      <c r="AA55" s="47">
        <v>26.25</v>
      </c>
      <c r="AB55" s="47">
        <v>27.5</v>
      </c>
      <c r="AC55" s="47">
        <v>26.25</v>
      </c>
    </row>
    <row r="56" spans="1:29" s="14" customFormat="1" ht="8.25">
      <c r="A56" s="48"/>
      <c r="B56" s="54"/>
      <c r="C56" s="55">
        <v>12</v>
      </c>
      <c r="D56" s="47">
        <v>26.25</v>
      </c>
      <c r="E56" s="47">
        <v>27.5</v>
      </c>
      <c r="F56" s="47">
        <v>26.25</v>
      </c>
      <c r="G56" s="47">
        <v>22.083</v>
      </c>
      <c r="H56" s="47">
        <v>22.083</v>
      </c>
      <c r="I56" s="47">
        <v>22.5</v>
      </c>
      <c r="J56" s="47">
        <v>0</v>
      </c>
      <c r="K56" s="47">
        <v>0</v>
      </c>
      <c r="L56" s="47">
        <v>0</v>
      </c>
      <c r="M56" s="47">
        <v>22.5</v>
      </c>
      <c r="N56" s="47">
        <v>0</v>
      </c>
      <c r="O56" s="47">
        <v>35.75</v>
      </c>
      <c r="P56" s="47">
        <v>38.75</v>
      </c>
      <c r="Q56" s="47">
        <v>35.75</v>
      </c>
      <c r="R56" s="47">
        <v>38.75</v>
      </c>
      <c r="S56" s="47">
        <v>22.5</v>
      </c>
      <c r="T56" s="47">
        <v>0</v>
      </c>
      <c r="U56" s="47">
        <v>0</v>
      </c>
      <c r="V56" s="47">
        <v>0</v>
      </c>
      <c r="W56" s="47">
        <v>22.5</v>
      </c>
      <c r="X56" s="47">
        <v>0</v>
      </c>
      <c r="Y56" s="47">
        <v>22.083</v>
      </c>
      <c r="Z56" s="47">
        <v>22.083</v>
      </c>
      <c r="AA56" s="47">
        <v>26.25</v>
      </c>
      <c r="AB56" s="47">
        <v>27.5</v>
      </c>
      <c r="AC56" s="47">
        <v>26.25</v>
      </c>
    </row>
    <row r="57" spans="1:29" s="14" customFormat="1" ht="8.25">
      <c r="A57" s="48"/>
      <c r="B57" s="54"/>
      <c r="C57" s="57" t="s">
        <v>9</v>
      </c>
      <c r="D57" s="47">
        <v>26.25</v>
      </c>
      <c r="E57" s="47">
        <v>27.5</v>
      </c>
      <c r="F57" s="47">
        <v>26.25</v>
      </c>
      <c r="G57" s="47">
        <v>0</v>
      </c>
      <c r="H57" s="47">
        <v>0</v>
      </c>
      <c r="I57" s="47">
        <v>22.5</v>
      </c>
      <c r="J57" s="47">
        <v>0</v>
      </c>
      <c r="K57" s="47">
        <v>0</v>
      </c>
      <c r="L57" s="47">
        <v>0</v>
      </c>
      <c r="M57" s="47">
        <v>22.5</v>
      </c>
      <c r="N57" s="47">
        <v>0</v>
      </c>
      <c r="O57" s="47">
        <v>35.75</v>
      </c>
      <c r="P57" s="47">
        <v>38.75</v>
      </c>
      <c r="Q57" s="47">
        <v>35.75</v>
      </c>
      <c r="R57" s="47">
        <v>38.75</v>
      </c>
      <c r="S57" s="47">
        <v>22.5</v>
      </c>
      <c r="T57" s="47">
        <v>0</v>
      </c>
      <c r="U57" s="47">
        <v>0</v>
      </c>
      <c r="V57" s="47">
        <v>0</v>
      </c>
      <c r="W57" s="47">
        <v>22.5</v>
      </c>
      <c r="X57" s="47">
        <v>0</v>
      </c>
      <c r="Y57" s="47">
        <v>0</v>
      </c>
      <c r="Z57" s="47">
        <v>0</v>
      </c>
      <c r="AA57" s="47">
        <v>26.25</v>
      </c>
      <c r="AB57" s="47">
        <v>27.5</v>
      </c>
      <c r="AC57" s="47">
        <v>26.25</v>
      </c>
    </row>
    <row r="58" spans="1:29" s="14" customFormat="1" ht="9" thickBot="1">
      <c r="A58" s="48"/>
      <c r="B58" s="66"/>
      <c r="C58" s="67" t="s">
        <v>10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</row>
    <row r="59" spans="1:29" s="12" customFormat="1" ht="9" thickBot="1">
      <c r="A59" s="28"/>
      <c r="B59" s="63" t="s">
        <v>17</v>
      </c>
      <c r="C59" s="63"/>
      <c r="D59" s="64">
        <f aca="true" t="shared" si="15" ref="D59:AC59">SUM(D46:D58)</f>
        <v>236.25</v>
      </c>
      <c r="E59" s="64">
        <f t="shared" si="15"/>
        <v>247.5</v>
      </c>
      <c r="F59" s="64">
        <f t="shared" si="15"/>
        <v>236.25</v>
      </c>
      <c r="G59" s="64">
        <f t="shared" si="15"/>
        <v>176.664</v>
      </c>
      <c r="H59" s="64">
        <f t="shared" si="15"/>
        <v>176.664</v>
      </c>
      <c r="I59" s="64">
        <f t="shared" si="15"/>
        <v>202.5</v>
      </c>
      <c r="J59" s="64">
        <f t="shared" si="15"/>
        <v>0</v>
      </c>
      <c r="K59" s="64">
        <f t="shared" si="15"/>
        <v>0</v>
      </c>
      <c r="L59" s="64">
        <f t="shared" si="15"/>
        <v>0</v>
      </c>
      <c r="M59" s="64">
        <f t="shared" si="15"/>
        <v>202.5</v>
      </c>
      <c r="N59" s="64">
        <f t="shared" si="15"/>
        <v>78.66666664</v>
      </c>
      <c r="O59" s="64">
        <f t="shared" si="15"/>
        <v>321.75</v>
      </c>
      <c r="P59" s="64">
        <f t="shared" si="15"/>
        <v>343.75</v>
      </c>
      <c r="Q59" s="64">
        <f t="shared" si="15"/>
        <v>321.75</v>
      </c>
      <c r="R59" s="64">
        <f t="shared" si="15"/>
        <v>343.75</v>
      </c>
      <c r="S59" s="64">
        <f t="shared" si="15"/>
        <v>202.5</v>
      </c>
      <c r="T59" s="64">
        <f t="shared" si="15"/>
        <v>0</v>
      </c>
      <c r="U59" s="64">
        <f t="shared" si="15"/>
        <v>0</v>
      </c>
      <c r="V59" s="64">
        <f t="shared" si="15"/>
        <v>0</v>
      </c>
      <c r="W59" s="64">
        <f t="shared" si="15"/>
        <v>202.5</v>
      </c>
      <c r="X59" s="64">
        <f t="shared" si="15"/>
        <v>78.66666664</v>
      </c>
      <c r="Y59" s="64">
        <f t="shared" si="15"/>
        <v>176.664</v>
      </c>
      <c r="Z59" s="64">
        <f t="shared" si="15"/>
        <v>176.664</v>
      </c>
      <c r="AA59" s="64">
        <f t="shared" si="15"/>
        <v>236.25</v>
      </c>
      <c r="AB59" s="64">
        <f t="shared" si="15"/>
        <v>247.5</v>
      </c>
      <c r="AC59" s="64">
        <f t="shared" si="15"/>
        <v>236.25</v>
      </c>
    </row>
    <row r="60" spans="1:29" s="12" customFormat="1" ht="8.25">
      <c r="A60" s="28"/>
      <c r="B60" s="69" t="s">
        <v>18</v>
      </c>
      <c r="C60" s="70">
        <v>2</v>
      </c>
      <c r="D60" s="71">
        <v>125</v>
      </c>
      <c r="E60" s="71">
        <v>125</v>
      </c>
      <c r="F60" s="71">
        <v>125</v>
      </c>
      <c r="G60" s="71">
        <v>125</v>
      </c>
      <c r="H60" s="71">
        <v>80</v>
      </c>
      <c r="I60" s="71">
        <v>125</v>
      </c>
      <c r="J60" s="71">
        <v>125</v>
      </c>
      <c r="K60" s="71">
        <v>125</v>
      </c>
      <c r="L60" s="71">
        <v>125</v>
      </c>
      <c r="M60" s="71">
        <v>80</v>
      </c>
      <c r="N60" s="71">
        <v>80</v>
      </c>
      <c r="O60" s="71">
        <v>125</v>
      </c>
      <c r="P60" s="71">
        <v>80</v>
      </c>
      <c r="Q60" s="71">
        <v>80</v>
      </c>
      <c r="R60" s="71">
        <v>80</v>
      </c>
      <c r="S60" s="71">
        <v>80</v>
      </c>
      <c r="T60" s="71">
        <v>80</v>
      </c>
      <c r="U60" s="71">
        <v>80</v>
      </c>
      <c r="V60" s="71">
        <v>80</v>
      </c>
      <c r="W60" s="71">
        <v>80</v>
      </c>
      <c r="X60" s="71">
        <v>80</v>
      </c>
      <c r="Y60" s="71">
        <v>80</v>
      </c>
      <c r="Z60" s="71">
        <v>80</v>
      </c>
      <c r="AA60" s="71">
        <v>80</v>
      </c>
      <c r="AB60" s="71">
        <v>80</v>
      </c>
      <c r="AC60" s="71">
        <v>80</v>
      </c>
    </row>
    <row r="61" spans="1:29" s="12" customFormat="1" ht="8.25">
      <c r="A61" s="28"/>
      <c r="B61" s="72" t="s">
        <v>7</v>
      </c>
      <c r="C61" s="73">
        <v>3</v>
      </c>
      <c r="D61" s="74">
        <v>80</v>
      </c>
      <c r="E61" s="74">
        <v>80</v>
      </c>
      <c r="F61" s="74">
        <v>80</v>
      </c>
      <c r="G61" s="74">
        <v>80</v>
      </c>
      <c r="H61" s="74">
        <v>80</v>
      </c>
      <c r="I61" s="74">
        <v>80</v>
      </c>
      <c r="J61" s="74">
        <v>80</v>
      </c>
      <c r="K61" s="74">
        <v>80</v>
      </c>
      <c r="L61" s="74">
        <v>80</v>
      </c>
      <c r="M61" s="74">
        <v>80</v>
      </c>
      <c r="N61" s="74">
        <v>80</v>
      </c>
      <c r="O61" s="74">
        <v>80</v>
      </c>
      <c r="P61" s="74">
        <v>80</v>
      </c>
      <c r="Q61" s="74">
        <v>80</v>
      </c>
      <c r="R61" s="74">
        <v>80</v>
      </c>
      <c r="S61" s="74">
        <v>80</v>
      </c>
      <c r="T61" s="74">
        <v>80</v>
      </c>
      <c r="U61" s="74">
        <v>80</v>
      </c>
      <c r="V61" s="74">
        <v>80</v>
      </c>
      <c r="W61" s="74">
        <v>80</v>
      </c>
      <c r="X61" s="74">
        <v>80</v>
      </c>
      <c r="Y61" s="74">
        <v>80</v>
      </c>
      <c r="Z61" s="74">
        <v>80</v>
      </c>
      <c r="AA61" s="74">
        <v>80</v>
      </c>
      <c r="AB61" s="74">
        <v>80</v>
      </c>
      <c r="AC61" s="74">
        <v>80</v>
      </c>
    </row>
    <row r="62" spans="1:29" s="12" customFormat="1" ht="8.25">
      <c r="A62" s="28"/>
      <c r="B62" s="72" t="s">
        <v>4</v>
      </c>
      <c r="C62" s="75">
        <v>4</v>
      </c>
      <c r="D62" s="76">
        <v>80</v>
      </c>
      <c r="E62" s="76">
        <v>80</v>
      </c>
      <c r="F62" s="76">
        <v>80</v>
      </c>
      <c r="G62" s="76">
        <v>80</v>
      </c>
      <c r="H62" s="76">
        <v>80</v>
      </c>
      <c r="I62" s="76">
        <v>80</v>
      </c>
      <c r="J62" s="76">
        <v>80</v>
      </c>
      <c r="K62" s="76">
        <v>80</v>
      </c>
      <c r="L62" s="76">
        <v>80</v>
      </c>
      <c r="M62" s="76">
        <v>80</v>
      </c>
      <c r="N62" s="76">
        <v>80</v>
      </c>
      <c r="O62" s="76">
        <v>80</v>
      </c>
      <c r="P62" s="76">
        <v>80</v>
      </c>
      <c r="Q62" s="76">
        <v>80</v>
      </c>
      <c r="R62" s="76">
        <v>80</v>
      </c>
      <c r="S62" s="76">
        <v>80</v>
      </c>
      <c r="T62" s="76">
        <v>80</v>
      </c>
      <c r="U62" s="76">
        <v>80</v>
      </c>
      <c r="V62" s="76">
        <v>80</v>
      </c>
      <c r="W62" s="76">
        <v>80</v>
      </c>
      <c r="X62" s="76">
        <v>80</v>
      </c>
      <c r="Y62" s="76">
        <v>80</v>
      </c>
      <c r="Z62" s="76">
        <v>80</v>
      </c>
      <c r="AA62" s="76">
        <v>80</v>
      </c>
      <c r="AB62" s="76">
        <v>80</v>
      </c>
      <c r="AC62" s="76">
        <v>80</v>
      </c>
    </row>
    <row r="63" spans="1:29" s="12" customFormat="1" ht="8.25">
      <c r="A63" s="28"/>
      <c r="B63" s="72"/>
      <c r="C63" s="73">
        <v>5</v>
      </c>
      <c r="D63" s="74">
        <v>80</v>
      </c>
      <c r="E63" s="74">
        <v>80</v>
      </c>
      <c r="F63" s="74">
        <v>80</v>
      </c>
      <c r="G63" s="74">
        <v>80</v>
      </c>
      <c r="H63" s="74">
        <v>80</v>
      </c>
      <c r="I63" s="74">
        <v>80</v>
      </c>
      <c r="J63" s="74">
        <v>80</v>
      </c>
      <c r="K63" s="74">
        <v>80</v>
      </c>
      <c r="L63" s="74">
        <v>80</v>
      </c>
      <c r="M63" s="74">
        <v>80</v>
      </c>
      <c r="N63" s="74">
        <v>80</v>
      </c>
      <c r="O63" s="74">
        <v>80</v>
      </c>
      <c r="P63" s="74">
        <v>80</v>
      </c>
      <c r="Q63" s="74">
        <v>80</v>
      </c>
      <c r="R63" s="74">
        <v>80</v>
      </c>
      <c r="S63" s="74">
        <v>80</v>
      </c>
      <c r="T63" s="74">
        <v>80</v>
      </c>
      <c r="U63" s="74">
        <v>80</v>
      </c>
      <c r="V63" s="74">
        <v>80</v>
      </c>
      <c r="W63" s="74">
        <v>80</v>
      </c>
      <c r="X63" s="74">
        <v>80</v>
      </c>
      <c r="Y63" s="74">
        <v>80</v>
      </c>
      <c r="Z63" s="74">
        <v>80</v>
      </c>
      <c r="AA63" s="74">
        <v>80</v>
      </c>
      <c r="AB63" s="74">
        <v>80</v>
      </c>
      <c r="AC63" s="74">
        <v>80</v>
      </c>
    </row>
    <row r="64" spans="1:29" s="12" customFormat="1" ht="8.25">
      <c r="A64" s="28"/>
      <c r="B64" s="72"/>
      <c r="C64" s="75">
        <v>6</v>
      </c>
      <c r="D64" s="76">
        <v>80</v>
      </c>
      <c r="E64" s="76">
        <v>80</v>
      </c>
      <c r="F64" s="76">
        <v>80</v>
      </c>
      <c r="G64" s="76">
        <v>80</v>
      </c>
      <c r="H64" s="76">
        <v>80</v>
      </c>
      <c r="I64" s="76">
        <v>80</v>
      </c>
      <c r="J64" s="76">
        <v>80</v>
      </c>
      <c r="K64" s="76">
        <v>80</v>
      </c>
      <c r="L64" s="76">
        <v>80</v>
      </c>
      <c r="M64" s="76">
        <v>80</v>
      </c>
      <c r="N64" s="76">
        <v>100</v>
      </c>
      <c r="O64" s="76">
        <v>80</v>
      </c>
      <c r="P64" s="76">
        <v>80</v>
      </c>
      <c r="Q64" s="76">
        <v>80</v>
      </c>
      <c r="R64" s="76">
        <v>80</v>
      </c>
      <c r="S64" s="76">
        <v>80</v>
      </c>
      <c r="T64" s="76">
        <v>80</v>
      </c>
      <c r="U64" s="76">
        <v>80</v>
      </c>
      <c r="V64" s="76">
        <v>80</v>
      </c>
      <c r="W64" s="76">
        <v>80</v>
      </c>
      <c r="X64" s="76">
        <v>100</v>
      </c>
      <c r="Y64" s="76">
        <v>80</v>
      </c>
      <c r="Z64" s="76">
        <v>80</v>
      </c>
      <c r="AA64" s="76">
        <v>80</v>
      </c>
      <c r="AB64" s="76">
        <v>80</v>
      </c>
      <c r="AC64" s="76">
        <v>80</v>
      </c>
    </row>
    <row r="65" spans="1:29" s="12" customFormat="1" ht="8.25">
      <c r="A65" s="28"/>
      <c r="B65" s="72"/>
      <c r="C65" s="73">
        <v>7</v>
      </c>
      <c r="D65" s="74">
        <v>80</v>
      </c>
      <c r="E65" s="74">
        <v>80</v>
      </c>
      <c r="F65" s="74">
        <v>80</v>
      </c>
      <c r="G65" s="74">
        <v>80</v>
      </c>
      <c r="H65" s="74">
        <v>80</v>
      </c>
      <c r="I65" s="74">
        <v>80</v>
      </c>
      <c r="J65" s="74">
        <v>80</v>
      </c>
      <c r="K65" s="74">
        <v>80</v>
      </c>
      <c r="L65" s="74">
        <v>80</v>
      </c>
      <c r="M65" s="74">
        <v>80</v>
      </c>
      <c r="N65" s="74">
        <v>100</v>
      </c>
      <c r="O65" s="74">
        <v>80</v>
      </c>
      <c r="P65" s="74">
        <v>80</v>
      </c>
      <c r="Q65" s="74">
        <v>80</v>
      </c>
      <c r="R65" s="74">
        <v>80</v>
      </c>
      <c r="S65" s="74">
        <v>80</v>
      </c>
      <c r="T65" s="74">
        <v>80</v>
      </c>
      <c r="U65" s="74">
        <v>80</v>
      </c>
      <c r="V65" s="74">
        <v>80</v>
      </c>
      <c r="W65" s="74">
        <v>80</v>
      </c>
      <c r="X65" s="74">
        <v>100</v>
      </c>
      <c r="Y65" s="74">
        <v>80</v>
      </c>
      <c r="Z65" s="74">
        <v>80</v>
      </c>
      <c r="AA65" s="74">
        <v>80</v>
      </c>
      <c r="AB65" s="74">
        <v>80</v>
      </c>
      <c r="AC65" s="74">
        <v>80</v>
      </c>
    </row>
    <row r="66" spans="1:29" s="12" customFormat="1" ht="8.25">
      <c r="A66" s="28"/>
      <c r="B66" s="72"/>
      <c r="C66" s="75">
        <v>8</v>
      </c>
      <c r="D66" s="76">
        <v>80</v>
      </c>
      <c r="E66" s="76">
        <v>80</v>
      </c>
      <c r="F66" s="76">
        <v>80</v>
      </c>
      <c r="G66" s="76">
        <v>80</v>
      </c>
      <c r="H66" s="76">
        <v>80</v>
      </c>
      <c r="I66" s="76">
        <v>80</v>
      </c>
      <c r="J66" s="76">
        <v>80</v>
      </c>
      <c r="K66" s="76">
        <v>80</v>
      </c>
      <c r="L66" s="76">
        <v>80</v>
      </c>
      <c r="M66" s="76">
        <v>80</v>
      </c>
      <c r="N66" s="76">
        <v>100</v>
      </c>
      <c r="O66" s="76">
        <v>80</v>
      </c>
      <c r="P66" s="76">
        <v>80</v>
      </c>
      <c r="Q66" s="76">
        <v>80</v>
      </c>
      <c r="R66" s="76">
        <v>80</v>
      </c>
      <c r="S66" s="76">
        <v>80</v>
      </c>
      <c r="T66" s="76">
        <v>80</v>
      </c>
      <c r="U66" s="76">
        <v>80</v>
      </c>
      <c r="V66" s="76">
        <v>80</v>
      </c>
      <c r="W66" s="76">
        <v>80</v>
      </c>
      <c r="X66" s="76">
        <v>100</v>
      </c>
      <c r="Y66" s="76">
        <v>80</v>
      </c>
      <c r="Z66" s="76">
        <v>80</v>
      </c>
      <c r="AA66" s="76">
        <v>80</v>
      </c>
      <c r="AB66" s="76">
        <v>80</v>
      </c>
      <c r="AC66" s="76">
        <v>80</v>
      </c>
    </row>
    <row r="67" spans="1:29" s="12" customFormat="1" ht="8.25">
      <c r="A67" s="28"/>
      <c r="B67" s="72"/>
      <c r="C67" s="73">
        <v>9</v>
      </c>
      <c r="D67" s="74">
        <v>115</v>
      </c>
      <c r="E67" s="74">
        <v>115</v>
      </c>
      <c r="F67" s="74">
        <v>115</v>
      </c>
      <c r="G67" s="74">
        <v>115</v>
      </c>
      <c r="H67" s="74">
        <v>115</v>
      </c>
      <c r="I67" s="74">
        <v>115</v>
      </c>
      <c r="J67" s="74">
        <v>115</v>
      </c>
      <c r="K67" s="74">
        <v>115</v>
      </c>
      <c r="L67" s="74">
        <v>115</v>
      </c>
      <c r="M67" s="74">
        <v>115</v>
      </c>
      <c r="N67" s="74">
        <v>115</v>
      </c>
      <c r="O67" s="74">
        <v>115</v>
      </c>
      <c r="P67" s="74">
        <v>115</v>
      </c>
      <c r="Q67" s="74">
        <v>115</v>
      </c>
      <c r="R67" s="74">
        <v>115</v>
      </c>
      <c r="S67" s="74">
        <v>115</v>
      </c>
      <c r="T67" s="74">
        <v>115</v>
      </c>
      <c r="U67" s="74">
        <v>115</v>
      </c>
      <c r="V67" s="74">
        <v>115</v>
      </c>
      <c r="W67" s="74">
        <v>115</v>
      </c>
      <c r="X67" s="74">
        <v>115</v>
      </c>
      <c r="Y67" s="74">
        <v>115</v>
      </c>
      <c r="Z67" s="74">
        <v>115</v>
      </c>
      <c r="AA67" s="74">
        <v>115</v>
      </c>
      <c r="AB67" s="74">
        <v>115</v>
      </c>
      <c r="AC67" s="74">
        <v>115</v>
      </c>
    </row>
    <row r="68" spans="1:29" s="12" customFormat="1" ht="8.25">
      <c r="A68" s="28"/>
      <c r="B68" s="72"/>
      <c r="C68" s="75">
        <v>10</v>
      </c>
      <c r="D68" s="76">
        <v>115</v>
      </c>
      <c r="E68" s="76">
        <v>115</v>
      </c>
      <c r="F68" s="76">
        <v>115</v>
      </c>
      <c r="G68" s="76">
        <v>115</v>
      </c>
      <c r="H68" s="76">
        <v>115</v>
      </c>
      <c r="I68" s="76">
        <v>115</v>
      </c>
      <c r="J68" s="76">
        <v>115</v>
      </c>
      <c r="K68" s="76">
        <v>115</v>
      </c>
      <c r="L68" s="76">
        <v>115</v>
      </c>
      <c r="M68" s="76">
        <v>115</v>
      </c>
      <c r="N68" s="76">
        <v>115</v>
      </c>
      <c r="O68" s="76">
        <v>115</v>
      </c>
      <c r="P68" s="76">
        <v>115</v>
      </c>
      <c r="Q68" s="76">
        <v>115</v>
      </c>
      <c r="R68" s="76">
        <v>115</v>
      </c>
      <c r="S68" s="76">
        <v>115</v>
      </c>
      <c r="T68" s="76">
        <v>115</v>
      </c>
      <c r="U68" s="76">
        <v>115</v>
      </c>
      <c r="V68" s="76">
        <v>115</v>
      </c>
      <c r="W68" s="76">
        <v>115</v>
      </c>
      <c r="X68" s="76">
        <v>115</v>
      </c>
      <c r="Y68" s="76">
        <v>115</v>
      </c>
      <c r="Z68" s="76">
        <v>115</v>
      </c>
      <c r="AA68" s="76">
        <v>115</v>
      </c>
      <c r="AB68" s="76">
        <v>115</v>
      </c>
      <c r="AC68" s="76">
        <v>115</v>
      </c>
    </row>
    <row r="69" spans="1:29" s="12" customFormat="1" ht="8.25">
      <c r="A69" s="28"/>
      <c r="B69" s="72"/>
      <c r="C69" s="77">
        <v>11</v>
      </c>
      <c r="D69" s="78">
        <v>115</v>
      </c>
      <c r="E69" s="78">
        <v>115</v>
      </c>
      <c r="F69" s="78">
        <v>115</v>
      </c>
      <c r="G69" s="78">
        <v>115</v>
      </c>
      <c r="H69" s="78">
        <v>115</v>
      </c>
      <c r="I69" s="78">
        <v>115</v>
      </c>
      <c r="J69" s="78">
        <v>115</v>
      </c>
      <c r="K69" s="78">
        <v>115</v>
      </c>
      <c r="L69" s="78">
        <v>115</v>
      </c>
      <c r="M69" s="78">
        <v>115</v>
      </c>
      <c r="N69" s="78">
        <v>115</v>
      </c>
      <c r="O69" s="78">
        <v>115</v>
      </c>
      <c r="P69" s="78">
        <v>115</v>
      </c>
      <c r="Q69" s="78">
        <v>115</v>
      </c>
      <c r="R69" s="78">
        <v>115</v>
      </c>
      <c r="S69" s="78">
        <v>115</v>
      </c>
      <c r="T69" s="78">
        <v>115</v>
      </c>
      <c r="U69" s="78">
        <v>115</v>
      </c>
      <c r="V69" s="78">
        <v>115</v>
      </c>
      <c r="W69" s="78">
        <v>115</v>
      </c>
      <c r="X69" s="78">
        <v>115</v>
      </c>
      <c r="Y69" s="78">
        <v>115</v>
      </c>
      <c r="Z69" s="78">
        <v>115</v>
      </c>
      <c r="AA69" s="78">
        <v>115</v>
      </c>
      <c r="AB69" s="78">
        <v>115</v>
      </c>
      <c r="AC69" s="78">
        <v>115</v>
      </c>
    </row>
    <row r="70" spans="1:29" s="12" customFormat="1" ht="8.25">
      <c r="A70" s="28"/>
      <c r="B70" s="72"/>
      <c r="C70" s="75">
        <v>12</v>
      </c>
      <c r="D70" s="76">
        <v>115</v>
      </c>
      <c r="E70" s="76">
        <v>115</v>
      </c>
      <c r="F70" s="76">
        <v>115</v>
      </c>
      <c r="G70" s="76">
        <v>100</v>
      </c>
      <c r="H70" s="76">
        <v>100</v>
      </c>
      <c r="I70" s="76">
        <v>115</v>
      </c>
      <c r="J70" s="76">
        <v>115</v>
      </c>
      <c r="K70" s="76">
        <v>115</v>
      </c>
      <c r="L70" s="76">
        <v>115</v>
      </c>
      <c r="M70" s="76">
        <v>115</v>
      </c>
      <c r="N70" s="76">
        <v>115</v>
      </c>
      <c r="O70" s="76">
        <v>115</v>
      </c>
      <c r="P70" s="76">
        <v>115</v>
      </c>
      <c r="Q70" s="76">
        <v>115</v>
      </c>
      <c r="R70" s="76">
        <v>115</v>
      </c>
      <c r="S70" s="76">
        <v>115</v>
      </c>
      <c r="T70" s="76">
        <v>115</v>
      </c>
      <c r="U70" s="76">
        <v>115</v>
      </c>
      <c r="V70" s="76">
        <v>115</v>
      </c>
      <c r="W70" s="76">
        <v>115</v>
      </c>
      <c r="X70" s="76">
        <v>115</v>
      </c>
      <c r="Y70" s="76">
        <v>100</v>
      </c>
      <c r="Z70" s="76">
        <v>100</v>
      </c>
      <c r="AA70" s="76">
        <v>115</v>
      </c>
      <c r="AB70" s="76">
        <v>115</v>
      </c>
      <c r="AC70" s="76">
        <v>115</v>
      </c>
    </row>
    <row r="71" spans="1:29" s="12" customFormat="1" ht="8.25">
      <c r="A71" s="28"/>
      <c r="B71" s="72"/>
      <c r="C71" s="77" t="s">
        <v>9</v>
      </c>
      <c r="D71" s="78">
        <v>20</v>
      </c>
      <c r="E71" s="78">
        <v>20</v>
      </c>
      <c r="F71" s="78">
        <v>20</v>
      </c>
      <c r="G71" s="78">
        <v>20</v>
      </c>
      <c r="H71" s="78">
        <v>20</v>
      </c>
      <c r="I71" s="78">
        <v>20</v>
      </c>
      <c r="J71" s="78">
        <v>20</v>
      </c>
      <c r="K71" s="78">
        <v>20</v>
      </c>
      <c r="L71" s="78">
        <v>20</v>
      </c>
      <c r="M71" s="78">
        <v>20</v>
      </c>
      <c r="N71" s="78">
        <v>20</v>
      </c>
      <c r="O71" s="78">
        <v>20</v>
      </c>
      <c r="P71" s="78">
        <v>20</v>
      </c>
      <c r="Q71" s="78">
        <v>20</v>
      </c>
      <c r="R71" s="78">
        <v>20</v>
      </c>
      <c r="S71" s="78">
        <v>20</v>
      </c>
      <c r="T71" s="78">
        <v>20</v>
      </c>
      <c r="U71" s="78">
        <v>20</v>
      </c>
      <c r="V71" s="78">
        <v>20</v>
      </c>
      <c r="W71" s="78">
        <v>20</v>
      </c>
      <c r="X71" s="78">
        <v>20</v>
      </c>
      <c r="Y71" s="78">
        <v>20</v>
      </c>
      <c r="Z71" s="78">
        <v>20</v>
      </c>
      <c r="AA71" s="78">
        <v>20</v>
      </c>
      <c r="AB71" s="78">
        <v>20</v>
      </c>
      <c r="AC71" s="78">
        <v>20</v>
      </c>
    </row>
    <row r="72" spans="1:29" s="12" customFormat="1" ht="9" thickBot="1">
      <c r="A72" s="28"/>
      <c r="B72" s="58"/>
      <c r="C72" s="59" t="s">
        <v>10</v>
      </c>
      <c r="D72" s="60">
        <v>20</v>
      </c>
      <c r="E72" s="60">
        <v>20</v>
      </c>
      <c r="F72" s="60">
        <v>20</v>
      </c>
      <c r="G72" s="60">
        <v>20</v>
      </c>
      <c r="H72" s="60">
        <v>20</v>
      </c>
      <c r="I72" s="60">
        <v>20</v>
      </c>
      <c r="J72" s="60">
        <v>20</v>
      </c>
      <c r="K72" s="60">
        <v>20</v>
      </c>
      <c r="L72" s="60">
        <v>20</v>
      </c>
      <c r="M72" s="60">
        <v>20</v>
      </c>
      <c r="N72" s="60">
        <v>20</v>
      </c>
      <c r="O72" s="60">
        <v>20</v>
      </c>
      <c r="P72" s="60">
        <v>20</v>
      </c>
      <c r="Q72" s="60">
        <v>20</v>
      </c>
      <c r="R72" s="60">
        <v>20</v>
      </c>
      <c r="S72" s="60">
        <v>20</v>
      </c>
      <c r="T72" s="60">
        <v>20</v>
      </c>
      <c r="U72" s="60">
        <v>20</v>
      </c>
      <c r="V72" s="60">
        <v>20</v>
      </c>
      <c r="W72" s="60">
        <v>20</v>
      </c>
      <c r="X72" s="60">
        <v>20</v>
      </c>
      <c r="Y72" s="60">
        <v>20</v>
      </c>
      <c r="Z72" s="60">
        <v>20</v>
      </c>
      <c r="AA72" s="60">
        <v>20</v>
      </c>
      <c r="AB72" s="60">
        <v>20</v>
      </c>
      <c r="AC72" s="60">
        <v>20</v>
      </c>
    </row>
    <row r="73" spans="1:29" s="12" customFormat="1" ht="8.25">
      <c r="A73" s="28"/>
      <c r="B73" s="69" t="s">
        <v>3</v>
      </c>
      <c r="C73" s="79">
        <v>2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</row>
    <row r="74" spans="1:29" s="12" customFormat="1" ht="8.25">
      <c r="A74" s="28"/>
      <c r="B74" s="72" t="s">
        <v>39</v>
      </c>
      <c r="C74" s="75">
        <v>3</v>
      </c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</row>
    <row r="75" spans="1:29" s="12" customFormat="1" ht="8.25">
      <c r="A75" s="28"/>
      <c r="B75" s="72" t="s">
        <v>7</v>
      </c>
      <c r="C75" s="73">
        <v>4</v>
      </c>
      <c r="D75" s="74"/>
      <c r="E75" s="74"/>
      <c r="F75" s="74"/>
      <c r="G75" s="74"/>
      <c r="H75" s="74"/>
      <c r="I75" s="74"/>
      <c r="J75" s="74"/>
      <c r="K75" s="74"/>
      <c r="L75" s="74"/>
      <c r="M75" s="76"/>
      <c r="N75" s="76"/>
      <c r="O75" s="76"/>
      <c r="P75" s="76"/>
      <c r="Q75" s="76"/>
      <c r="R75" s="76"/>
      <c r="S75" s="74"/>
      <c r="T75" s="74"/>
      <c r="U75" s="74"/>
      <c r="V75" s="74"/>
      <c r="W75" s="76"/>
      <c r="X75" s="76"/>
      <c r="Y75" s="74"/>
      <c r="Z75" s="74"/>
      <c r="AA75" s="74"/>
      <c r="AB75" s="74"/>
      <c r="AC75" s="74"/>
    </row>
    <row r="76" spans="1:29" s="12" customFormat="1" ht="8.25">
      <c r="A76" s="28"/>
      <c r="B76" s="72" t="s">
        <v>32</v>
      </c>
      <c r="C76" s="75">
        <v>5</v>
      </c>
      <c r="D76" s="76">
        <v>1067</v>
      </c>
      <c r="E76" s="76">
        <v>1073</v>
      </c>
      <c r="F76" s="76">
        <v>1067</v>
      </c>
      <c r="G76" s="76">
        <v>538</v>
      </c>
      <c r="H76" s="76">
        <v>538</v>
      </c>
      <c r="I76" s="76">
        <v>1136</v>
      </c>
      <c r="J76" s="76">
        <v>2162</v>
      </c>
      <c r="K76" s="76">
        <v>2247</v>
      </c>
      <c r="L76" s="76">
        <v>2162</v>
      </c>
      <c r="M76" s="76">
        <v>1158</v>
      </c>
      <c r="N76" s="76">
        <v>233</v>
      </c>
      <c r="O76" s="76">
        <v>2668</v>
      </c>
      <c r="P76" s="76">
        <v>2938</v>
      </c>
      <c r="Q76" s="76">
        <v>2668</v>
      </c>
      <c r="R76" s="76">
        <v>2938</v>
      </c>
      <c r="S76" s="76">
        <v>1136</v>
      </c>
      <c r="T76" s="76">
        <v>2162</v>
      </c>
      <c r="U76" s="76">
        <v>2247</v>
      </c>
      <c r="V76" s="76">
        <v>2162</v>
      </c>
      <c r="W76" s="76">
        <v>1158</v>
      </c>
      <c r="X76" s="76">
        <v>233</v>
      </c>
      <c r="Y76" s="76">
        <v>538</v>
      </c>
      <c r="Z76" s="76">
        <v>538</v>
      </c>
      <c r="AA76" s="76">
        <v>1067</v>
      </c>
      <c r="AB76" s="76">
        <v>1073</v>
      </c>
      <c r="AC76" s="76">
        <v>1067</v>
      </c>
    </row>
    <row r="77" spans="1:29" s="12" customFormat="1" ht="8.25">
      <c r="A77" s="28"/>
      <c r="B77" s="72"/>
      <c r="C77" s="73">
        <v>6</v>
      </c>
      <c r="D77" s="74">
        <v>1067</v>
      </c>
      <c r="E77" s="74">
        <v>1073</v>
      </c>
      <c r="F77" s="74">
        <v>1067</v>
      </c>
      <c r="G77" s="74">
        <v>538</v>
      </c>
      <c r="H77" s="74">
        <v>538</v>
      </c>
      <c r="I77" s="74">
        <v>1136</v>
      </c>
      <c r="J77" s="74">
        <v>2162</v>
      </c>
      <c r="K77" s="74">
        <v>2247</v>
      </c>
      <c r="L77" s="74">
        <v>2162</v>
      </c>
      <c r="M77" s="76">
        <v>1158</v>
      </c>
      <c r="N77" s="76">
        <v>233</v>
      </c>
      <c r="O77" s="76">
        <v>2668</v>
      </c>
      <c r="P77" s="76">
        <v>2938</v>
      </c>
      <c r="Q77" s="76">
        <v>2668</v>
      </c>
      <c r="R77" s="76">
        <v>2938</v>
      </c>
      <c r="S77" s="74">
        <v>1136</v>
      </c>
      <c r="T77" s="74">
        <v>2162</v>
      </c>
      <c r="U77" s="74">
        <v>2247</v>
      </c>
      <c r="V77" s="74">
        <v>2162</v>
      </c>
      <c r="W77" s="76">
        <v>1158</v>
      </c>
      <c r="X77" s="76">
        <v>233</v>
      </c>
      <c r="Y77" s="74">
        <v>538</v>
      </c>
      <c r="Z77" s="74">
        <v>538</v>
      </c>
      <c r="AA77" s="74">
        <v>1067</v>
      </c>
      <c r="AB77" s="74">
        <v>1073</v>
      </c>
      <c r="AC77" s="74">
        <v>1067</v>
      </c>
    </row>
    <row r="78" spans="1:29" s="12" customFormat="1" ht="8.25">
      <c r="A78" s="28"/>
      <c r="B78" s="72"/>
      <c r="C78" s="75">
        <v>7</v>
      </c>
      <c r="D78" s="76">
        <v>1067</v>
      </c>
      <c r="E78" s="76">
        <v>1073</v>
      </c>
      <c r="F78" s="76">
        <v>1067</v>
      </c>
      <c r="G78" s="76">
        <v>538</v>
      </c>
      <c r="H78" s="76">
        <v>538</v>
      </c>
      <c r="I78" s="76">
        <v>1136</v>
      </c>
      <c r="J78" s="76">
        <v>2162</v>
      </c>
      <c r="K78" s="76">
        <v>2247</v>
      </c>
      <c r="L78" s="76">
        <v>2162</v>
      </c>
      <c r="M78" s="76">
        <v>1158</v>
      </c>
      <c r="N78" s="76">
        <v>233</v>
      </c>
      <c r="O78" s="76">
        <v>2668</v>
      </c>
      <c r="P78" s="76">
        <v>2938</v>
      </c>
      <c r="Q78" s="76">
        <v>2668</v>
      </c>
      <c r="R78" s="76">
        <v>2938</v>
      </c>
      <c r="S78" s="76">
        <v>1136</v>
      </c>
      <c r="T78" s="76">
        <v>2162</v>
      </c>
      <c r="U78" s="76">
        <v>2247</v>
      </c>
      <c r="V78" s="76">
        <v>2162</v>
      </c>
      <c r="W78" s="76">
        <v>1158</v>
      </c>
      <c r="X78" s="76">
        <v>233</v>
      </c>
      <c r="Y78" s="76">
        <v>538</v>
      </c>
      <c r="Z78" s="76">
        <v>538</v>
      </c>
      <c r="AA78" s="76">
        <v>1067</v>
      </c>
      <c r="AB78" s="76">
        <v>1073</v>
      </c>
      <c r="AC78" s="76">
        <v>1067</v>
      </c>
    </row>
    <row r="79" spans="1:29" s="12" customFormat="1" ht="8.25">
      <c r="A79" s="28"/>
      <c r="B79" s="72"/>
      <c r="C79" s="73">
        <v>8</v>
      </c>
      <c r="D79" s="74">
        <v>1067</v>
      </c>
      <c r="E79" s="74">
        <v>1073</v>
      </c>
      <c r="F79" s="74">
        <v>1067</v>
      </c>
      <c r="G79" s="74">
        <v>538</v>
      </c>
      <c r="H79" s="74">
        <v>538</v>
      </c>
      <c r="I79" s="74">
        <v>1136</v>
      </c>
      <c r="J79" s="74">
        <v>2162</v>
      </c>
      <c r="K79" s="74">
        <v>2247</v>
      </c>
      <c r="L79" s="74">
        <v>2162</v>
      </c>
      <c r="M79" s="76">
        <v>1158</v>
      </c>
      <c r="N79" s="76">
        <v>233</v>
      </c>
      <c r="O79" s="76">
        <v>2668</v>
      </c>
      <c r="P79" s="76">
        <v>2938</v>
      </c>
      <c r="Q79" s="76">
        <v>2668</v>
      </c>
      <c r="R79" s="76">
        <v>2938</v>
      </c>
      <c r="S79" s="74">
        <v>1136</v>
      </c>
      <c r="T79" s="74">
        <v>2162</v>
      </c>
      <c r="U79" s="74">
        <v>2247</v>
      </c>
      <c r="V79" s="74">
        <v>2162</v>
      </c>
      <c r="W79" s="76">
        <v>1158</v>
      </c>
      <c r="X79" s="76">
        <v>233</v>
      </c>
      <c r="Y79" s="74">
        <v>538</v>
      </c>
      <c r="Z79" s="74">
        <v>538</v>
      </c>
      <c r="AA79" s="74">
        <v>1067</v>
      </c>
      <c r="AB79" s="74">
        <v>1073</v>
      </c>
      <c r="AC79" s="74">
        <v>1067</v>
      </c>
    </row>
    <row r="80" spans="1:29" s="12" customFormat="1" ht="8.25">
      <c r="A80" s="28"/>
      <c r="B80" s="72"/>
      <c r="C80" s="75">
        <v>9</v>
      </c>
      <c r="D80" s="76">
        <v>1067</v>
      </c>
      <c r="E80" s="76">
        <v>1073</v>
      </c>
      <c r="F80" s="76">
        <v>1067</v>
      </c>
      <c r="G80" s="76">
        <v>538</v>
      </c>
      <c r="H80" s="76">
        <v>538</v>
      </c>
      <c r="I80" s="76">
        <v>1285</v>
      </c>
      <c r="J80" s="76">
        <v>2522</v>
      </c>
      <c r="K80" s="76">
        <v>2613</v>
      </c>
      <c r="L80" s="76">
        <v>2522</v>
      </c>
      <c r="M80" s="76">
        <v>1285</v>
      </c>
      <c r="N80" s="76">
        <v>0</v>
      </c>
      <c r="O80" s="76">
        <v>2995</v>
      </c>
      <c r="P80" s="76">
        <v>3224</v>
      </c>
      <c r="Q80" s="76">
        <v>2995</v>
      </c>
      <c r="R80" s="76">
        <v>3224</v>
      </c>
      <c r="S80" s="76">
        <v>1285</v>
      </c>
      <c r="T80" s="76">
        <v>2522</v>
      </c>
      <c r="U80" s="76">
        <v>2613</v>
      </c>
      <c r="V80" s="76">
        <v>2522</v>
      </c>
      <c r="W80" s="76">
        <v>1285</v>
      </c>
      <c r="X80" s="76">
        <v>0</v>
      </c>
      <c r="Y80" s="76">
        <v>538</v>
      </c>
      <c r="Z80" s="76">
        <v>538</v>
      </c>
      <c r="AA80" s="76">
        <v>1067</v>
      </c>
      <c r="AB80" s="76">
        <v>1073</v>
      </c>
      <c r="AC80" s="76">
        <v>1067</v>
      </c>
    </row>
    <row r="81" spans="1:29" s="12" customFormat="1" ht="8.25">
      <c r="A81" s="28"/>
      <c r="B81" s="72"/>
      <c r="C81" s="73">
        <v>10</v>
      </c>
      <c r="D81" s="74">
        <v>1067</v>
      </c>
      <c r="E81" s="74">
        <v>1073</v>
      </c>
      <c r="F81" s="74">
        <v>1067</v>
      </c>
      <c r="G81" s="74">
        <v>538</v>
      </c>
      <c r="H81" s="74">
        <v>538</v>
      </c>
      <c r="I81" s="74">
        <v>1285</v>
      </c>
      <c r="J81" s="74">
        <v>2522</v>
      </c>
      <c r="K81" s="74">
        <v>2613</v>
      </c>
      <c r="L81" s="74">
        <v>2522</v>
      </c>
      <c r="M81" s="76">
        <v>1285</v>
      </c>
      <c r="N81" s="74">
        <v>0</v>
      </c>
      <c r="O81" s="76">
        <v>2995</v>
      </c>
      <c r="P81" s="76">
        <v>3224</v>
      </c>
      <c r="Q81" s="76">
        <v>2995</v>
      </c>
      <c r="R81" s="76">
        <v>3224</v>
      </c>
      <c r="S81" s="74">
        <v>1285</v>
      </c>
      <c r="T81" s="74">
        <v>2522</v>
      </c>
      <c r="U81" s="74">
        <v>2613</v>
      </c>
      <c r="V81" s="74">
        <v>2522</v>
      </c>
      <c r="W81" s="76">
        <v>1285</v>
      </c>
      <c r="X81" s="74">
        <v>0</v>
      </c>
      <c r="Y81" s="74">
        <v>538</v>
      </c>
      <c r="Z81" s="74">
        <v>538</v>
      </c>
      <c r="AA81" s="74">
        <v>1067</v>
      </c>
      <c r="AB81" s="74">
        <v>1073</v>
      </c>
      <c r="AC81" s="74">
        <v>1067</v>
      </c>
    </row>
    <row r="82" spans="1:29" s="12" customFormat="1" ht="8.25">
      <c r="A82" s="28"/>
      <c r="B82" s="72"/>
      <c r="C82" s="75">
        <v>11</v>
      </c>
      <c r="D82" s="76">
        <v>1067</v>
      </c>
      <c r="E82" s="76">
        <v>1073</v>
      </c>
      <c r="F82" s="76">
        <v>1067</v>
      </c>
      <c r="G82" s="76">
        <v>538</v>
      </c>
      <c r="H82" s="76">
        <v>538</v>
      </c>
      <c r="I82" s="76">
        <v>1285</v>
      </c>
      <c r="J82" s="76">
        <v>2522</v>
      </c>
      <c r="K82" s="76">
        <v>2613</v>
      </c>
      <c r="L82" s="76">
        <v>2522</v>
      </c>
      <c r="M82" s="76">
        <v>1285</v>
      </c>
      <c r="N82" s="76">
        <v>0</v>
      </c>
      <c r="O82" s="76">
        <v>2995</v>
      </c>
      <c r="P82" s="76">
        <v>3224</v>
      </c>
      <c r="Q82" s="76">
        <v>2995</v>
      </c>
      <c r="R82" s="76">
        <v>3224</v>
      </c>
      <c r="S82" s="76">
        <v>1285</v>
      </c>
      <c r="T82" s="76">
        <v>2522</v>
      </c>
      <c r="U82" s="76">
        <v>2613</v>
      </c>
      <c r="V82" s="76">
        <v>2522</v>
      </c>
      <c r="W82" s="76">
        <v>1285</v>
      </c>
      <c r="X82" s="76">
        <v>0</v>
      </c>
      <c r="Y82" s="76">
        <v>538</v>
      </c>
      <c r="Z82" s="76">
        <v>538</v>
      </c>
      <c r="AA82" s="76">
        <v>1067</v>
      </c>
      <c r="AB82" s="76">
        <v>1073</v>
      </c>
      <c r="AC82" s="76">
        <v>1067</v>
      </c>
    </row>
    <row r="83" spans="1:29" s="12" customFormat="1" ht="8.25">
      <c r="A83" s="28"/>
      <c r="B83" s="72"/>
      <c r="C83" s="75">
        <v>12</v>
      </c>
      <c r="D83" s="76">
        <v>1047</v>
      </c>
      <c r="E83" s="76">
        <v>1073</v>
      </c>
      <c r="F83" s="76">
        <v>1047</v>
      </c>
      <c r="G83" s="76">
        <v>538</v>
      </c>
      <c r="H83" s="76">
        <v>538</v>
      </c>
      <c r="I83" s="76">
        <v>1285</v>
      </c>
      <c r="J83" s="76">
        <v>2502</v>
      </c>
      <c r="K83" s="76">
        <v>2613</v>
      </c>
      <c r="L83" s="76">
        <v>2502</v>
      </c>
      <c r="M83" s="76">
        <v>1285</v>
      </c>
      <c r="N83" s="76">
        <v>0</v>
      </c>
      <c r="O83" s="76">
        <v>2995</v>
      </c>
      <c r="P83" s="76">
        <v>3224</v>
      </c>
      <c r="Q83" s="76">
        <v>2995</v>
      </c>
      <c r="R83" s="76">
        <v>3224</v>
      </c>
      <c r="S83" s="76">
        <v>1285</v>
      </c>
      <c r="T83" s="76">
        <v>2502</v>
      </c>
      <c r="U83" s="76">
        <v>2613</v>
      </c>
      <c r="V83" s="76">
        <v>2502</v>
      </c>
      <c r="W83" s="76">
        <v>1285</v>
      </c>
      <c r="X83" s="76">
        <v>0</v>
      </c>
      <c r="Y83" s="76">
        <v>538</v>
      </c>
      <c r="Z83" s="76">
        <v>538</v>
      </c>
      <c r="AA83" s="76">
        <v>1047</v>
      </c>
      <c r="AB83" s="76">
        <v>1073</v>
      </c>
      <c r="AC83" s="76">
        <v>1047</v>
      </c>
    </row>
    <row r="84" spans="1:29" s="12" customFormat="1" ht="8.25">
      <c r="A84" s="28"/>
      <c r="B84" s="72"/>
      <c r="C84" s="75" t="s">
        <v>9</v>
      </c>
      <c r="D84" s="76">
        <v>2000</v>
      </c>
      <c r="E84" s="76">
        <v>2000</v>
      </c>
      <c r="F84" s="76">
        <v>2000</v>
      </c>
      <c r="G84" s="76">
        <v>0</v>
      </c>
      <c r="H84" s="76">
        <v>0</v>
      </c>
      <c r="I84" s="76">
        <v>1500</v>
      </c>
      <c r="J84" s="76">
        <v>3000</v>
      </c>
      <c r="K84" s="76">
        <v>3000</v>
      </c>
      <c r="L84" s="76">
        <v>3000</v>
      </c>
      <c r="M84" s="76">
        <v>1500</v>
      </c>
      <c r="N84" s="76">
        <v>0</v>
      </c>
      <c r="O84" s="76">
        <v>3500</v>
      </c>
      <c r="P84" s="76">
        <v>3700</v>
      </c>
      <c r="Q84" s="76">
        <v>3500</v>
      </c>
      <c r="R84" s="76">
        <v>3700</v>
      </c>
      <c r="S84" s="76">
        <v>1500</v>
      </c>
      <c r="T84" s="76">
        <v>3000</v>
      </c>
      <c r="U84" s="76">
        <v>3000</v>
      </c>
      <c r="V84" s="76">
        <v>3000</v>
      </c>
      <c r="W84" s="76">
        <v>1500</v>
      </c>
      <c r="X84" s="76">
        <v>0</v>
      </c>
      <c r="Y84" s="76">
        <v>0</v>
      </c>
      <c r="Z84" s="76">
        <v>0</v>
      </c>
      <c r="AA84" s="76">
        <v>2000</v>
      </c>
      <c r="AB84" s="76">
        <v>2000</v>
      </c>
      <c r="AC84" s="76">
        <v>2000</v>
      </c>
    </row>
    <row r="85" spans="1:29" s="12" customFormat="1" ht="9" thickBot="1">
      <c r="A85" s="28"/>
      <c r="B85" s="58"/>
      <c r="C85" s="59" t="s">
        <v>10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  <c r="O85" s="60">
        <v>0</v>
      </c>
      <c r="P85" s="60">
        <v>0</v>
      </c>
      <c r="Q85" s="60">
        <v>0</v>
      </c>
      <c r="R85" s="60">
        <v>0</v>
      </c>
      <c r="S85" s="60">
        <v>0</v>
      </c>
      <c r="T85" s="60">
        <v>0</v>
      </c>
      <c r="U85" s="60">
        <v>0</v>
      </c>
      <c r="V85" s="60">
        <v>0</v>
      </c>
      <c r="W85" s="60">
        <v>0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</row>
    <row r="86" spans="1:29" s="12" customFormat="1" ht="9" thickBot="1">
      <c r="A86" s="28"/>
      <c r="B86" s="61" t="s">
        <v>73</v>
      </c>
      <c r="C86" s="59"/>
      <c r="D86" s="68">
        <f>'FLR 5'!D87</f>
        <v>3166.6666666666583</v>
      </c>
      <c r="E86" s="68">
        <f>'FLR 5'!E87</f>
        <v>3239.9999999999914</v>
      </c>
      <c r="F86" s="68">
        <f>'FLR 5'!F87</f>
        <v>3166.6666666666583</v>
      </c>
      <c r="G86" s="68">
        <f>'FLR 5'!G87</f>
        <v>2133.333333333328</v>
      </c>
      <c r="H86" s="68">
        <f>'FLR 5'!H87</f>
        <v>2133.333333333328</v>
      </c>
      <c r="I86" s="68">
        <f>'FLR 5'!I87</f>
        <v>3239.9999999999914</v>
      </c>
      <c r="J86" s="68">
        <f>'FLR 5'!J87</f>
        <v>3939.999999999989</v>
      </c>
      <c r="K86" s="68">
        <f>'FLR 5'!K87</f>
        <v>4073.333333333322</v>
      </c>
      <c r="L86" s="68">
        <f>'FLR 5'!L87</f>
        <v>3939.999999999989</v>
      </c>
      <c r="M86" s="68">
        <f>'FLR 5'!M87</f>
        <v>3239.9999999999914</v>
      </c>
      <c r="N86" s="68">
        <f>'FLR 5'!N87</f>
        <v>399.999999999999</v>
      </c>
      <c r="O86" s="68">
        <f>'FLR 5'!O87</f>
        <v>4374.666666666655</v>
      </c>
      <c r="P86" s="68">
        <f>'FLR 5'!P87</f>
        <v>4574.666666666654</v>
      </c>
      <c r="Q86" s="68">
        <f>'FLR 5'!Q87</f>
        <v>4374.666666666655</v>
      </c>
      <c r="R86" s="68">
        <f>'FLR 5'!R87</f>
        <v>4574.666666666654</v>
      </c>
      <c r="S86" s="68">
        <f>'FLR 5'!S87</f>
        <v>3239.9999999999914</v>
      </c>
      <c r="T86" s="68">
        <f>'FLR 5'!T87</f>
        <v>3939.999999999989</v>
      </c>
      <c r="U86" s="68">
        <f>'FLR 5'!U87</f>
        <v>4073.333333333322</v>
      </c>
      <c r="V86" s="68">
        <f>'FLR 5'!V87</f>
        <v>3939.999999999989</v>
      </c>
      <c r="W86" s="68">
        <f>'FLR 5'!W87</f>
        <v>3239.9999999999914</v>
      </c>
      <c r="X86" s="68">
        <f>'FLR 5'!X87</f>
        <v>399.999999999999</v>
      </c>
      <c r="Y86" s="68">
        <f>'FLR 5'!Y87</f>
        <v>2133.333333333328</v>
      </c>
      <c r="Z86" s="68">
        <f>'FLR 5'!Z87</f>
        <v>2133.333333333328</v>
      </c>
      <c r="AA86" s="68">
        <f>'FLR 5'!AA87</f>
        <v>3166.6666666666583</v>
      </c>
      <c r="AB86" s="68">
        <f>'FLR 5'!AB87</f>
        <v>3239.9999999999914</v>
      </c>
      <c r="AC86" s="68">
        <f>'FLR 5'!AC87</f>
        <v>3166.6666666666583</v>
      </c>
    </row>
    <row r="87" spans="1:29" s="14" customFormat="1" ht="9" thickBot="1">
      <c r="A87" s="48"/>
      <c r="B87" s="49" t="s">
        <v>74</v>
      </c>
      <c r="C87" s="67"/>
      <c r="D87" s="68">
        <f aca="true" t="shared" si="16" ref="D87:AC87">D31+D86</f>
        <v>3886.6666666666565</v>
      </c>
      <c r="E87" s="68">
        <f t="shared" si="16"/>
        <v>4013.333333333323</v>
      </c>
      <c r="F87" s="68">
        <f t="shared" si="16"/>
        <v>3886.6666666666565</v>
      </c>
      <c r="G87" s="68">
        <f t="shared" si="16"/>
        <v>2653.3333333333267</v>
      </c>
      <c r="H87" s="68">
        <f t="shared" si="16"/>
        <v>2653.3333333333267</v>
      </c>
      <c r="I87" s="68">
        <f t="shared" si="16"/>
        <v>4013.333333333323</v>
      </c>
      <c r="J87" s="68">
        <f t="shared" si="16"/>
        <v>4993.333333333319</v>
      </c>
      <c r="K87" s="68">
        <f t="shared" si="16"/>
        <v>5126.666666666653</v>
      </c>
      <c r="L87" s="68">
        <f t="shared" si="16"/>
        <v>4993.333333333319</v>
      </c>
      <c r="M87" s="68">
        <f t="shared" si="16"/>
        <v>4013.333333333323</v>
      </c>
      <c r="N87" s="68">
        <f t="shared" si="16"/>
        <v>666.6666666666649</v>
      </c>
      <c r="O87" s="68">
        <f t="shared" si="16"/>
        <v>5427.999999999985</v>
      </c>
      <c r="P87" s="68">
        <f t="shared" si="16"/>
        <v>5734.6666666666515</v>
      </c>
      <c r="Q87" s="68">
        <f t="shared" si="16"/>
        <v>5427.999999999985</v>
      </c>
      <c r="R87" s="68">
        <f t="shared" si="16"/>
        <v>5734.6666666666515</v>
      </c>
      <c r="S87" s="68">
        <f t="shared" si="16"/>
        <v>4013.333333333323</v>
      </c>
      <c r="T87" s="68">
        <f t="shared" si="16"/>
        <v>4993.333333333319</v>
      </c>
      <c r="U87" s="68">
        <f t="shared" si="16"/>
        <v>5126.666666666653</v>
      </c>
      <c r="V87" s="68">
        <f t="shared" si="16"/>
        <v>4993.333333333319</v>
      </c>
      <c r="W87" s="68">
        <f t="shared" si="16"/>
        <v>4013.333333333323</v>
      </c>
      <c r="X87" s="68">
        <f t="shared" si="16"/>
        <v>666.6666666666649</v>
      </c>
      <c r="Y87" s="68">
        <f t="shared" si="16"/>
        <v>2653.3333333333267</v>
      </c>
      <c r="Z87" s="68">
        <f t="shared" si="16"/>
        <v>2653.3333333333267</v>
      </c>
      <c r="AA87" s="68">
        <f t="shared" si="16"/>
        <v>3886.6666666666565</v>
      </c>
      <c r="AB87" s="68">
        <f t="shared" si="16"/>
        <v>4013.333333333323</v>
      </c>
      <c r="AC87" s="68">
        <f t="shared" si="16"/>
        <v>3886.6666666666565</v>
      </c>
    </row>
    <row r="88" spans="1:29" s="12" customFormat="1" ht="9" thickBot="1">
      <c r="A88" s="28"/>
      <c r="B88" s="81"/>
      <c r="C88" s="82" t="s">
        <v>0</v>
      </c>
      <c r="D88" s="83" t="s">
        <v>46</v>
      </c>
      <c r="E88" s="84" t="s">
        <v>47</v>
      </c>
      <c r="F88" s="85" t="s">
        <v>48</v>
      </c>
      <c r="G88" s="83" t="s">
        <v>49</v>
      </c>
      <c r="H88" s="86" t="s">
        <v>50</v>
      </c>
      <c r="I88" s="86" t="s">
        <v>51</v>
      </c>
      <c r="J88" s="84" t="s">
        <v>52</v>
      </c>
      <c r="K88" s="83" t="s">
        <v>20</v>
      </c>
      <c r="L88" s="84" t="s">
        <v>53</v>
      </c>
      <c r="M88" s="83" t="s">
        <v>54</v>
      </c>
      <c r="N88" s="83" t="s">
        <v>69</v>
      </c>
      <c r="O88" s="84" t="s">
        <v>55</v>
      </c>
      <c r="P88" s="83" t="s">
        <v>56</v>
      </c>
      <c r="Q88" s="84" t="s">
        <v>57</v>
      </c>
      <c r="R88" s="83" t="s">
        <v>58</v>
      </c>
      <c r="S88" s="84" t="s">
        <v>59</v>
      </c>
      <c r="T88" s="83" t="s">
        <v>60</v>
      </c>
      <c r="U88" s="85" t="s">
        <v>61</v>
      </c>
      <c r="V88" s="83" t="s">
        <v>62</v>
      </c>
      <c r="W88" s="84" t="s">
        <v>63</v>
      </c>
      <c r="X88" s="83" t="s">
        <v>70</v>
      </c>
      <c r="Y88" s="83" t="s">
        <v>64</v>
      </c>
      <c r="Z88" s="84" t="s">
        <v>65</v>
      </c>
      <c r="AA88" s="83" t="s">
        <v>66</v>
      </c>
      <c r="AB88" s="83" t="s">
        <v>67</v>
      </c>
      <c r="AC88" s="83" t="s">
        <v>68</v>
      </c>
    </row>
    <row r="89" s="12" customFormat="1" ht="8.25">
      <c r="A89" s="15"/>
    </row>
    <row r="90" s="12" customFormat="1" ht="8.25">
      <c r="A90" s="15"/>
    </row>
    <row r="91" s="12" customFormat="1" ht="8.25">
      <c r="A91" s="15"/>
    </row>
    <row r="92" s="12" customFormat="1" ht="8.25"/>
    <row r="93" s="12" customFormat="1" ht="8.25"/>
    <row r="94" s="12" customFormat="1" ht="8.25"/>
    <row r="95" s="12" customFormat="1" ht="8.25"/>
    <row r="96" s="12" customFormat="1" ht="8.25"/>
    <row r="97" s="12" customFormat="1" ht="8.25"/>
    <row r="98" s="12" customFormat="1" ht="8.25"/>
    <row r="99" s="12" customFormat="1" ht="8.25"/>
    <row r="100" s="12" customFormat="1" ht="8.25"/>
    <row r="101" s="12" customFormat="1" ht="8.25"/>
    <row r="102" s="12" customFormat="1" ht="8.25"/>
    <row r="103" s="12" customFormat="1" ht="8.25"/>
    <row r="104" s="12" customFormat="1" ht="8.25"/>
    <row r="105" s="12" customFormat="1" ht="8.25"/>
    <row r="106" s="12" customFormat="1" ht="8.25"/>
    <row r="107" s="12" customFormat="1" ht="8.25"/>
    <row r="108" s="12" customFormat="1" ht="8.25"/>
    <row r="109" s="12" customFormat="1" ht="8.25"/>
    <row r="110" s="12" customFormat="1" ht="8.25"/>
    <row r="111" s="12" customFormat="1" ht="8.25"/>
    <row r="112" s="12" customFormat="1" ht="8.25"/>
    <row r="113" s="12" customFormat="1" ht="8.25"/>
    <row r="114" s="12" customFormat="1" ht="8.25"/>
    <row r="115" s="12" customFormat="1" ht="8.25"/>
    <row r="116" s="12" customFormat="1" ht="8.25"/>
    <row r="117" s="12" customFormat="1" ht="8.25"/>
    <row r="118" s="12" customFormat="1" ht="8.25"/>
    <row r="119" s="12" customFormat="1" ht="8.25"/>
    <row r="120" s="12" customFormat="1" ht="8.25"/>
    <row r="121" s="12" customFormat="1" ht="8.25"/>
    <row r="122" s="12" customFormat="1" ht="8.25"/>
    <row r="123" s="12" customFormat="1" ht="8.25"/>
    <row r="124" s="12" customFormat="1" ht="8.25"/>
    <row r="125" s="12" customFormat="1" ht="8.25"/>
    <row r="126" s="12" customFormat="1" ht="8.25"/>
    <row r="127" s="12" customFormat="1" ht="8.25"/>
    <row r="128" s="12" customFormat="1" ht="8.25"/>
    <row r="129" s="12" customFormat="1" ht="8.25"/>
    <row r="130" s="12" customFormat="1" ht="8.25"/>
    <row r="131" s="12" customFormat="1" ht="8.25"/>
    <row r="132" s="12" customFormat="1" ht="8.25"/>
    <row r="133" s="12" customFormat="1" ht="8.25"/>
    <row r="134" s="12" customFormat="1" ht="8.25"/>
    <row r="135" s="12" customFormat="1" ht="8.25"/>
    <row r="136" s="12" customFormat="1" ht="8.25"/>
    <row r="137" s="12" customFormat="1" ht="8.25"/>
    <row r="138" s="12" customFormat="1" ht="8.25"/>
    <row r="139" s="12" customFormat="1" ht="8.25"/>
    <row r="140" s="12" customFormat="1" ht="8.25"/>
    <row r="141" s="12" customFormat="1" ht="8.25"/>
    <row r="142" s="12" customFormat="1" ht="8.25"/>
    <row r="143" s="12" customFormat="1" ht="8.25"/>
    <row r="144" s="12" customFormat="1" ht="8.25"/>
    <row r="145" s="12" customFormat="1" ht="8.25"/>
    <row r="146" s="12" customFormat="1" ht="8.25"/>
    <row r="147" s="12" customFormat="1" ht="8.25"/>
    <row r="148" s="12" customFormat="1" ht="8.25"/>
    <row r="149" s="12" customFormat="1" ht="8.25"/>
    <row r="150" s="12" customFormat="1" ht="8.25"/>
    <row r="151" s="12" customFormat="1" ht="8.25"/>
    <row r="152" s="12" customFormat="1" ht="8.25"/>
    <row r="153" s="12" customFormat="1" ht="8.25"/>
    <row r="154" s="12" customFormat="1" ht="8.25"/>
    <row r="155" s="12" customFormat="1" ht="8.25"/>
    <row r="156" s="12" customFormat="1" ht="8.25"/>
    <row r="157" s="12" customFormat="1" ht="8.25"/>
    <row r="158" s="12" customFormat="1" ht="8.25"/>
    <row r="159" s="12" customFormat="1" ht="8.25"/>
    <row r="160" s="12" customFormat="1" ht="8.25"/>
    <row r="161" s="12" customFormat="1" ht="8.25"/>
    <row r="162" s="12" customFormat="1" ht="8.25"/>
    <row r="163" s="12" customFormat="1" ht="8.25"/>
    <row r="164" s="12" customFormat="1" ht="8.25"/>
    <row r="165" s="12" customFormat="1" ht="8.25"/>
    <row r="166" s="12" customFormat="1" ht="8.25"/>
    <row r="167" s="12" customFormat="1" ht="8.25"/>
    <row r="168" s="12" customFormat="1" ht="8.25"/>
    <row r="169" s="12" customFormat="1" ht="8.25"/>
    <row r="170" s="12" customFormat="1" ht="8.25"/>
    <row r="171" s="12" customFormat="1" ht="8.25"/>
    <row r="172" s="12" customFormat="1" ht="8.25"/>
    <row r="173" s="12" customFormat="1" ht="8.25"/>
    <row r="174" s="12" customFormat="1" ht="8.25"/>
    <row r="175" s="12" customFormat="1" ht="8.25"/>
    <row r="176" s="12" customFormat="1" ht="8.25"/>
    <row r="177" s="12" customFormat="1" ht="8.25"/>
    <row r="178" s="12" customFormat="1" ht="8.25"/>
    <row r="179" s="12" customFormat="1" ht="8.25"/>
    <row r="180" s="12" customFormat="1" ht="8.25"/>
    <row r="181" s="12" customFormat="1" ht="8.25"/>
    <row r="182" s="12" customFormat="1" ht="8.25"/>
    <row r="183" s="12" customFormat="1" ht="8.25"/>
    <row r="184" s="12" customFormat="1" ht="8.25"/>
    <row r="185" s="12" customFormat="1" ht="8.25"/>
    <row r="186" s="12" customFormat="1" ht="8.25"/>
    <row r="187" s="12" customFormat="1" ht="8.25"/>
    <row r="188" s="12" customFormat="1" ht="8.25"/>
    <row r="189" s="12" customFormat="1" ht="8.25"/>
    <row r="190" s="12" customFormat="1" ht="8.25"/>
    <row r="191" s="12" customFormat="1" ht="8.25"/>
    <row r="192" s="12" customFormat="1" ht="8.25"/>
    <row r="193" s="12" customFormat="1" ht="8.25"/>
    <row r="194" s="12" customFormat="1" ht="8.25"/>
    <row r="195" s="12" customFormat="1" ht="8.25"/>
    <row r="196" s="12" customFormat="1" ht="8.25"/>
    <row r="197" s="12" customFormat="1" ht="8.25"/>
    <row r="198" s="12" customFormat="1" ht="8.25"/>
    <row r="199" s="12" customFormat="1" ht="8.25"/>
    <row r="200" s="12" customFormat="1" ht="8.25"/>
    <row r="201" s="12" customFormat="1" ht="8.25"/>
    <row r="202" s="12" customFormat="1" ht="8.25"/>
    <row r="203" s="12" customFormat="1" ht="8.25"/>
    <row r="204" s="12" customFormat="1" ht="8.25"/>
    <row r="205" s="12" customFormat="1" ht="8.25"/>
    <row r="206" s="12" customFormat="1" ht="8.25"/>
    <row r="207" s="12" customFormat="1" ht="8.25"/>
    <row r="208" s="12" customFormat="1" ht="8.25"/>
    <row r="209" s="12" customFormat="1" ht="8.25"/>
    <row r="210" s="12" customFormat="1" ht="8.25"/>
    <row r="211" s="12" customFormat="1" ht="8.25"/>
    <row r="212" s="12" customFormat="1" ht="8.25"/>
    <row r="213" s="12" customFormat="1" ht="8.25"/>
    <row r="214" s="12" customFormat="1" ht="8.25"/>
    <row r="215" s="12" customFormat="1" ht="8.25"/>
    <row r="216" s="12" customFormat="1" ht="8.25"/>
    <row r="217" s="12" customFormat="1" ht="8.25"/>
    <row r="218" s="12" customFormat="1" ht="8.25"/>
    <row r="219" s="12" customFormat="1" ht="8.25"/>
    <row r="220" s="12" customFormat="1" ht="8.25"/>
    <row r="221" s="12" customFormat="1" ht="8.25"/>
    <row r="222" s="12" customFormat="1" ht="8.25"/>
    <row r="223" s="12" customFormat="1" ht="8.25"/>
    <row r="224" s="12" customFormat="1" ht="8.25"/>
    <row r="225" s="12" customFormat="1" ht="8.25"/>
    <row r="226" s="12" customFormat="1" ht="8.25"/>
    <row r="227" s="12" customFormat="1" ht="8.25"/>
    <row r="228" s="12" customFormat="1" ht="8.25"/>
    <row r="229" s="12" customFormat="1" ht="8.25"/>
    <row r="230" s="12" customFormat="1" ht="8.25"/>
    <row r="231" s="12" customFormat="1" ht="8.25"/>
    <row r="232" s="12" customFormat="1" ht="8.25"/>
    <row r="233" s="12" customFormat="1" ht="8.25"/>
    <row r="234" s="12" customFormat="1" ht="8.25"/>
    <row r="235" s="12" customFormat="1" ht="8.25"/>
    <row r="236" s="12" customFormat="1" ht="8.25"/>
    <row r="237" s="12" customFormat="1" ht="8.25"/>
    <row r="238" s="12" customFormat="1" ht="8.25"/>
    <row r="239" s="12" customFormat="1" ht="8.25"/>
    <row r="240" s="12" customFormat="1" ht="8.25"/>
    <row r="241" s="12" customFormat="1" ht="8.25"/>
    <row r="242" s="12" customFormat="1" ht="8.25"/>
    <row r="243" s="12" customFormat="1" ht="8.25"/>
    <row r="244" s="12" customFormat="1" ht="8.25"/>
    <row r="245" s="12" customFormat="1" ht="8.25"/>
    <row r="246" s="12" customFormat="1" ht="8.25"/>
    <row r="247" s="12" customFormat="1" ht="8.25"/>
    <row r="248" s="12" customFormat="1" ht="8.25"/>
    <row r="249" s="12" customFormat="1" ht="8.25"/>
    <row r="250" s="12" customFormat="1" ht="8.25"/>
    <row r="251" s="12" customFormat="1" ht="8.25"/>
    <row r="252" s="12" customFormat="1" ht="8.25"/>
    <row r="253" s="12" customFormat="1" ht="8.25"/>
    <row r="254" s="12" customFormat="1" ht="8.25"/>
    <row r="255" s="12" customFormat="1" ht="8.25"/>
    <row r="256" s="12" customFormat="1" ht="8.25"/>
    <row r="257" s="12" customFormat="1" ht="8.25"/>
    <row r="258" s="12" customFormat="1" ht="8.25"/>
    <row r="259" s="12" customFormat="1" ht="8.25"/>
    <row r="260" s="12" customFormat="1" ht="8.25"/>
    <row r="261" s="12" customFormat="1" ht="8.25"/>
    <row r="262" s="12" customFormat="1" ht="8.25"/>
    <row r="263" s="12" customFormat="1" ht="8.25"/>
    <row r="264" s="12" customFormat="1" ht="8.25"/>
    <row r="265" s="12" customFormat="1" ht="8.25"/>
    <row r="266" s="12" customFormat="1" ht="8.25"/>
    <row r="267" s="12" customFormat="1" ht="8.25"/>
    <row r="268" s="12" customFormat="1" ht="8.25"/>
    <row r="269" s="12" customFormat="1" ht="8.25"/>
    <row r="270" s="12" customFormat="1" ht="8.25"/>
    <row r="271" s="12" customFormat="1" ht="8.25"/>
    <row r="272" s="12" customFormat="1" ht="8.25"/>
    <row r="273" s="12" customFormat="1" ht="8.25"/>
    <row r="274" s="12" customFormat="1" ht="8.25"/>
    <row r="275" s="12" customFormat="1" ht="8.25"/>
    <row r="276" s="12" customFormat="1" ht="8.25"/>
    <row r="277" s="12" customFormat="1" ht="8.25"/>
    <row r="278" s="12" customFormat="1" ht="8.25"/>
    <row r="279" s="12" customFormat="1" ht="8.25"/>
    <row r="280" s="12" customFormat="1" ht="8.25"/>
    <row r="281" s="12" customFormat="1" ht="8.25"/>
    <row r="282" s="12" customFormat="1" ht="8.25"/>
    <row r="283" s="12" customFormat="1" ht="8.25"/>
    <row r="284" s="12" customFormat="1" ht="8.25"/>
    <row r="285" s="12" customFormat="1" ht="8.25"/>
    <row r="286" s="12" customFormat="1" ht="8.25"/>
    <row r="287" s="12" customFormat="1" ht="8.25"/>
    <row r="288" s="12" customFormat="1" ht="8.25"/>
    <row r="289" s="12" customFormat="1" ht="8.25"/>
    <row r="290" s="12" customFormat="1" ht="8.25"/>
    <row r="291" s="12" customFormat="1" ht="8.25"/>
    <row r="292" s="12" customFormat="1" ht="8.25"/>
    <row r="293" s="12" customFormat="1" ht="8.25"/>
    <row r="294" s="12" customFormat="1" ht="8.25"/>
    <row r="295" s="12" customFormat="1" ht="8.25"/>
    <row r="296" s="12" customFormat="1" ht="8.25"/>
    <row r="297" s="12" customFormat="1" ht="8.25"/>
    <row r="298" s="12" customFormat="1" ht="8.25"/>
    <row r="299" s="12" customFormat="1" ht="8.25"/>
    <row r="300" s="12" customFormat="1" ht="8.25"/>
    <row r="301" s="12" customFormat="1" ht="8.25"/>
    <row r="302" s="12" customFormat="1" ht="8.25"/>
    <row r="303" s="12" customFormat="1" ht="8.25"/>
    <row r="304" s="12" customFormat="1" ht="8.25"/>
    <row r="305" s="12" customFormat="1" ht="8.25"/>
    <row r="306" s="12" customFormat="1" ht="8.25"/>
    <row r="307" s="12" customFormat="1" ht="8.25"/>
    <row r="308" s="12" customFormat="1" ht="8.25"/>
    <row r="309" s="12" customFormat="1" ht="8.25"/>
    <row r="310" s="12" customFormat="1" ht="8.25"/>
    <row r="311" s="12" customFormat="1" ht="8.25"/>
    <row r="312" s="12" customFormat="1" ht="8.25"/>
    <row r="313" s="12" customFormat="1" ht="8.25"/>
    <row r="314" s="12" customFormat="1" ht="8.25"/>
    <row r="315" s="12" customFormat="1" ht="8.25"/>
    <row r="316" s="12" customFormat="1" ht="8.25"/>
    <row r="317" s="12" customFormat="1" ht="8.25"/>
    <row r="318" s="12" customFormat="1" ht="8.25"/>
    <row r="319" s="12" customFormat="1" ht="8.25"/>
    <row r="320" s="12" customFormat="1" ht="8.25"/>
    <row r="321" s="12" customFormat="1" ht="8.25"/>
    <row r="322" s="12" customFormat="1" ht="8.25"/>
    <row r="323" s="12" customFormat="1" ht="8.25"/>
    <row r="324" s="12" customFormat="1" ht="8.25"/>
    <row r="325" s="12" customFormat="1" ht="8.25"/>
    <row r="326" s="12" customFormat="1" ht="8.25"/>
    <row r="327" s="12" customFormat="1" ht="8.25"/>
    <row r="328" s="12" customFormat="1" ht="8.25"/>
    <row r="329" s="12" customFormat="1" ht="8.25"/>
    <row r="330" s="12" customFormat="1" ht="8.25"/>
    <row r="331" s="12" customFormat="1" ht="8.25"/>
    <row r="332" s="12" customFormat="1" ht="8.25"/>
    <row r="333" s="12" customFormat="1" ht="8.25"/>
    <row r="334" s="12" customFormat="1" ht="8.25"/>
    <row r="335" s="12" customFormat="1" ht="8.25"/>
    <row r="336" s="12" customFormat="1" ht="8.25"/>
    <row r="337" s="12" customFormat="1" ht="8.25"/>
    <row r="338" s="12" customFormat="1" ht="8.25"/>
    <row r="339" s="12" customFormat="1" ht="8.25"/>
    <row r="340" s="12" customFormat="1" ht="8.25"/>
    <row r="341" s="12" customFormat="1" ht="8.25"/>
    <row r="342" s="12" customFormat="1" ht="8.25"/>
    <row r="343" s="12" customFormat="1" ht="8.25"/>
    <row r="344" s="12" customFormat="1" ht="8.25"/>
    <row r="345" s="12" customFormat="1" ht="8.25"/>
    <row r="346" s="12" customFormat="1" ht="8.25"/>
    <row r="347" s="12" customFormat="1" ht="8.25"/>
    <row r="348" s="12" customFormat="1" ht="8.25"/>
    <row r="349" s="12" customFormat="1" ht="8.25"/>
    <row r="350" s="12" customFormat="1" ht="8.25"/>
    <row r="351" s="12" customFormat="1" ht="8.25"/>
    <row r="352" s="12" customFormat="1" ht="8.25"/>
    <row r="353" s="12" customFormat="1" ht="8.25"/>
    <row r="354" s="12" customFormat="1" ht="8.25"/>
    <row r="355" s="12" customFormat="1" ht="8.25"/>
    <row r="356" s="12" customFormat="1" ht="8.25"/>
    <row r="357" s="12" customFormat="1" ht="8.25"/>
    <row r="358" s="12" customFormat="1" ht="8.25"/>
    <row r="359" s="12" customFormat="1" ht="8.25"/>
    <row r="360" s="12" customFormat="1" ht="8.25"/>
    <row r="361" s="12" customFormat="1" ht="8.25"/>
    <row r="362" s="12" customFormat="1" ht="8.25"/>
    <row r="363" s="12" customFormat="1" ht="8.25"/>
    <row r="364" s="12" customFormat="1" ht="8.25"/>
    <row r="365" s="12" customFormat="1" ht="8.25"/>
    <row r="366" s="12" customFormat="1" ht="8.25"/>
    <row r="367" s="12" customFormat="1" ht="8.25"/>
    <row r="368" s="12" customFormat="1" ht="8.25"/>
    <row r="369" s="12" customFormat="1" ht="8.25"/>
    <row r="370" s="12" customFormat="1" ht="8.25"/>
    <row r="371" s="12" customFormat="1" ht="8.25"/>
    <row r="372" s="12" customFormat="1" ht="8.25"/>
    <row r="373" s="12" customFormat="1" ht="8.25"/>
    <row r="374" s="12" customFormat="1" ht="8.25"/>
    <row r="375" s="12" customFormat="1" ht="8.25"/>
    <row r="376" s="12" customFormat="1" ht="8.25"/>
    <row r="377" s="12" customFormat="1" ht="8.25"/>
    <row r="378" s="12" customFormat="1" ht="8.25"/>
    <row r="379" s="12" customFormat="1" ht="8.25"/>
    <row r="380" s="12" customFormat="1" ht="8.25"/>
    <row r="381" s="12" customFormat="1" ht="8.25"/>
    <row r="382" s="12" customFormat="1" ht="8.25"/>
    <row r="383" s="12" customFormat="1" ht="8.25"/>
    <row r="384" s="12" customFormat="1" ht="8.25"/>
    <row r="385" s="12" customFormat="1" ht="8.25"/>
    <row r="386" s="12" customFormat="1" ht="8.25"/>
    <row r="387" s="12" customFormat="1" ht="8.25"/>
    <row r="388" s="12" customFormat="1" ht="8.25"/>
    <row r="389" s="12" customFormat="1" ht="8.25"/>
    <row r="390" s="12" customFormat="1" ht="8.25"/>
    <row r="391" s="12" customFormat="1" ht="8.25"/>
    <row r="392" s="12" customFormat="1" ht="8.25"/>
    <row r="393" s="12" customFormat="1" ht="8.25"/>
    <row r="394" s="12" customFormat="1" ht="8.25"/>
    <row r="395" s="12" customFormat="1" ht="8.25"/>
    <row r="396" s="12" customFormat="1" ht="8.25"/>
    <row r="397" s="12" customFormat="1" ht="8.25"/>
    <row r="398" s="12" customFormat="1" ht="8.25"/>
    <row r="399" s="12" customFormat="1" ht="8.25"/>
    <row r="400" s="12" customFormat="1" ht="8.25"/>
    <row r="401" s="12" customFormat="1" ht="8.25"/>
    <row r="402" s="12" customFormat="1" ht="8.25"/>
    <row r="403" s="12" customFormat="1" ht="8.25"/>
    <row r="404" s="12" customFormat="1" ht="8.25"/>
    <row r="405" s="12" customFormat="1" ht="8.25"/>
    <row r="406" s="12" customFormat="1" ht="8.25"/>
    <row r="407" s="12" customFormat="1" ht="8.25"/>
    <row r="408" s="12" customFormat="1" ht="8.25"/>
    <row r="409" s="12" customFormat="1" ht="8.25"/>
    <row r="410" s="12" customFormat="1" ht="8.25"/>
    <row r="411" s="12" customFormat="1" ht="8.25"/>
    <row r="412" s="12" customFormat="1" ht="8.25"/>
    <row r="413" s="12" customFormat="1" ht="8.25"/>
    <row r="414" s="12" customFormat="1" ht="8.25"/>
    <row r="415" s="12" customFormat="1" ht="8.25"/>
    <row r="416" s="12" customFormat="1" ht="8.25"/>
    <row r="417" s="12" customFormat="1" ht="8.25"/>
    <row r="418" s="12" customFormat="1" ht="8.25"/>
    <row r="419" s="12" customFormat="1" ht="8.25"/>
    <row r="420" s="12" customFormat="1" ht="8.25"/>
    <row r="421" s="12" customFormat="1" ht="8.25"/>
    <row r="422" s="12" customFormat="1" ht="8.25"/>
    <row r="423" s="12" customFormat="1" ht="8.25"/>
    <row r="424" s="12" customFormat="1" ht="8.25"/>
    <row r="425" s="12" customFormat="1" ht="8.25"/>
    <row r="426" s="12" customFormat="1" ht="8.25"/>
    <row r="427" s="12" customFormat="1" ht="8.25"/>
    <row r="428" s="12" customFormat="1" ht="8.25"/>
    <row r="429" s="12" customFormat="1" ht="8.25"/>
    <row r="430" s="12" customFormat="1" ht="8.25"/>
    <row r="431" s="12" customFormat="1" ht="8.25"/>
    <row r="432" s="12" customFormat="1" ht="8.25"/>
    <row r="433" s="12" customFormat="1" ht="8.25"/>
    <row r="434" s="12" customFormat="1" ht="8.25"/>
    <row r="435" s="12" customFormat="1" ht="8.25"/>
    <row r="436" s="12" customFormat="1" ht="8.25"/>
    <row r="437" s="12" customFormat="1" ht="8.25"/>
    <row r="438" s="12" customFormat="1" ht="8.25"/>
    <row r="439" s="12" customFormat="1" ht="8.25"/>
    <row r="440" s="12" customFormat="1" ht="8.25"/>
    <row r="441" s="12" customFormat="1" ht="8.25"/>
    <row r="442" s="12" customFormat="1" ht="8.25"/>
    <row r="443" s="12" customFormat="1" ht="8.25"/>
    <row r="444" s="12" customFormat="1" ht="8.25"/>
    <row r="445" s="12" customFormat="1" ht="8.25"/>
    <row r="446" s="12" customFormat="1" ht="8.25"/>
    <row r="447" s="12" customFormat="1" ht="8.25"/>
    <row r="448" s="12" customFormat="1" ht="8.25"/>
    <row r="449" s="12" customFormat="1" ht="8.25"/>
    <row r="450" s="12" customFormat="1" ht="8.25"/>
    <row r="451" s="12" customFormat="1" ht="8.25"/>
    <row r="452" s="12" customFormat="1" ht="8.25"/>
    <row r="453" s="12" customFormat="1" ht="8.25"/>
    <row r="454" s="12" customFormat="1" ht="8.25"/>
    <row r="455" s="12" customFormat="1" ht="8.25"/>
    <row r="456" s="12" customFormat="1" ht="8.25"/>
    <row r="457" s="12" customFormat="1" ht="8.25"/>
    <row r="458" s="12" customFormat="1" ht="8.25"/>
    <row r="459" s="12" customFormat="1" ht="8.25"/>
    <row r="460" s="12" customFormat="1" ht="8.25"/>
    <row r="461" s="12" customFormat="1" ht="8.25"/>
    <row r="462" s="12" customFormat="1" ht="8.25"/>
    <row r="463" s="12" customFormat="1" ht="8.25"/>
    <row r="464" s="12" customFormat="1" ht="8.25"/>
    <row r="465" s="12" customFormat="1" ht="8.25"/>
    <row r="466" s="12" customFormat="1" ht="8.25"/>
    <row r="467" s="12" customFormat="1" ht="8.25"/>
    <row r="468" s="12" customFormat="1" ht="8.25"/>
    <row r="469" s="12" customFormat="1" ht="8.25"/>
    <row r="470" s="12" customFormat="1" ht="8.25"/>
    <row r="471" s="12" customFormat="1" ht="8.25"/>
    <row r="472" s="12" customFormat="1" ht="8.25"/>
    <row r="473" s="12" customFormat="1" ht="8.25"/>
    <row r="474" s="12" customFormat="1" ht="8.25"/>
    <row r="475" s="12" customFormat="1" ht="8.25"/>
    <row r="476" s="12" customFormat="1" ht="8.25"/>
    <row r="477" s="12" customFormat="1" ht="8.25"/>
    <row r="478" s="12" customFormat="1" ht="8.25"/>
    <row r="479" s="12" customFormat="1" ht="8.25"/>
    <row r="480" s="12" customFormat="1" ht="8.25"/>
    <row r="481" s="12" customFormat="1" ht="8.25"/>
    <row r="482" s="12" customFormat="1" ht="8.25"/>
    <row r="483" s="12" customFormat="1" ht="8.25"/>
    <row r="484" s="12" customFormat="1" ht="8.25"/>
    <row r="485" s="12" customFormat="1" ht="8.25"/>
    <row r="486" s="12" customFormat="1" ht="8.25"/>
    <row r="487" s="12" customFormat="1" ht="8.25"/>
    <row r="488" s="12" customFormat="1" ht="8.25"/>
    <row r="489" s="12" customFormat="1" ht="8.25"/>
    <row r="490" s="12" customFormat="1" ht="8.25"/>
    <row r="491" s="12" customFormat="1" ht="8.25"/>
    <row r="492" s="12" customFormat="1" ht="8.25"/>
    <row r="493" s="12" customFormat="1" ht="8.25"/>
    <row r="494" s="12" customFormat="1" ht="8.25"/>
    <row r="495" s="12" customFormat="1" ht="8.25"/>
    <row r="496" s="12" customFormat="1" ht="8.25"/>
    <row r="497" s="12" customFormat="1" ht="8.25"/>
    <row r="498" s="12" customFormat="1" ht="8.25"/>
    <row r="499" s="12" customFormat="1" ht="8.25"/>
    <row r="500" s="12" customFormat="1" ht="8.25"/>
    <row r="501" s="12" customFormat="1" ht="8.25"/>
    <row r="502" s="12" customFormat="1" ht="8.25"/>
    <row r="503" s="12" customFormat="1" ht="8.25"/>
    <row r="504" s="12" customFormat="1" ht="8.25"/>
    <row r="505" s="12" customFormat="1" ht="8.25"/>
    <row r="506" s="12" customFormat="1" ht="8.25"/>
    <row r="507" s="12" customFormat="1" ht="8.25"/>
    <row r="508" s="12" customFormat="1" ht="8.25"/>
    <row r="509" s="12" customFormat="1" ht="8.25"/>
    <row r="510" s="12" customFormat="1" ht="8.25"/>
    <row r="511" s="12" customFormat="1" ht="8.25"/>
    <row r="512" s="12" customFormat="1" ht="8.25"/>
    <row r="513" s="12" customFormat="1" ht="8.25"/>
    <row r="514" s="12" customFormat="1" ht="8.25"/>
    <row r="515" s="12" customFormat="1" ht="8.25"/>
    <row r="516" s="12" customFormat="1" ht="8.25"/>
    <row r="517" s="12" customFormat="1" ht="8.25"/>
    <row r="518" s="12" customFormat="1" ht="8.25"/>
    <row r="519" s="12" customFormat="1" ht="8.25"/>
    <row r="520" s="12" customFormat="1" ht="8.25"/>
    <row r="521" s="12" customFormat="1" ht="8.25"/>
    <row r="522" s="12" customFormat="1" ht="8.25"/>
    <row r="523" s="12" customFormat="1" ht="8.25"/>
    <row r="524" s="12" customFormat="1" ht="8.25"/>
    <row r="525" s="12" customFormat="1" ht="8.25"/>
    <row r="526" s="12" customFormat="1" ht="8.25"/>
    <row r="527" s="12" customFormat="1" ht="8.25"/>
    <row r="528" s="12" customFormat="1" ht="8.25"/>
    <row r="529" s="12" customFormat="1" ht="8.25"/>
    <row r="530" s="12" customFormat="1" ht="8.25"/>
    <row r="531" s="12" customFormat="1" ht="8.25"/>
    <row r="532" s="12" customFormat="1" ht="8.25"/>
    <row r="533" s="12" customFormat="1" ht="8.25"/>
    <row r="534" s="12" customFormat="1" ht="8.25"/>
    <row r="535" s="12" customFormat="1" ht="8.25"/>
    <row r="536" s="12" customFormat="1" ht="8.25"/>
    <row r="537" s="12" customFormat="1" ht="8.25"/>
    <row r="538" s="12" customFormat="1" ht="8.25"/>
    <row r="539" s="12" customFormat="1" ht="8.25"/>
    <row r="540" s="12" customFormat="1" ht="8.25"/>
    <row r="541" s="12" customFormat="1" ht="8.25"/>
    <row r="542" s="12" customFormat="1" ht="8.25"/>
    <row r="543" s="12" customFormat="1" ht="8.25"/>
    <row r="544" s="12" customFormat="1" ht="8.25"/>
    <row r="545" s="12" customFormat="1" ht="8.25"/>
    <row r="546" s="12" customFormat="1" ht="8.25"/>
    <row r="547" s="12" customFormat="1" ht="8.25"/>
    <row r="548" s="12" customFormat="1" ht="8.25"/>
    <row r="549" s="12" customFormat="1" ht="8.25"/>
    <row r="550" s="12" customFormat="1" ht="8.25"/>
    <row r="551" s="12" customFormat="1" ht="8.25"/>
    <row r="552" s="12" customFormat="1" ht="8.25"/>
    <row r="553" s="12" customFormat="1" ht="8.25"/>
    <row r="554" s="12" customFormat="1" ht="8.25"/>
    <row r="555" s="12" customFormat="1" ht="8.25"/>
    <row r="556" s="12" customFormat="1" ht="8.25"/>
    <row r="557" s="12" customFormat="1" ht="8.25"/>
    <row r="558" s="12" customFormat="1" ht="8.25"/>
    <row r="559" s="12" customFormat="1" ht="8.25"/>
    <row r="560" s="12" customFormat="1" ht="8.25"/>
    <row r="561" s="12" customFormat="1" ht="8.25"/>
    <row r="562" s="12" customFormat="1" ht="8.25"/>
    <row r="563" s="12" customFormat="1" ht="8.25"/>
    <row r="564" s="12" customFormat="1" ht="8.25"/>
    <row r="565" s="12" customFormat="1" ht="8.25"/>
    <row r="566" s="12" customFormat="1" ht="8.25"/>
    <row r="567" s="12" customFormat="1" ht="8.25"/>
    <row r="568" s="12" customFormat="1" ht="8.25"/>
    <row r="569" s="12" customFormat="1" ht="8.25"/>
    <row r="570" s="12" customFormat="1" ht="8.25"/>
    <row r="571" s="12" customFormat="1" ht="8.25"/>
    <row r="572" s="12" customFormat="1" ht="8.25"/>
    <row r="573" s="12" customFormat="1" ht="8.25"/>
    <row r="574" s="12" customFormat="1" ht="8.25"/>
    <row r="575" s="12" customFormat="1" ht="8.25"/>
    <row r="576" s="12" customFormat="1" ht="8.25"/>
    <row r="577" s="12" customFormat="1" ht="8.25"/>
    <row r="578" s="12" customFormat="1" ht="8.25"/>
    <row r="579" s="12" customFormat="1" ht="8.25"/>
    <row r="580" s="12" customFormat="1" ht="8.25"/>
    <row r="581" s="12" customFormat="1" ht="8.25"/>
    <row r="582" s="12" customFormat="1" ht="8.25"/>
    <row r="583" s="12" customFormat="1" ht="8.25"/>
    <row r="584" s="12" customFormat="1" ht="8.25"/>
    <row r="585" s="12" customFormat="1" ht="8.25"/>
    <row r="586" s="12" customFormat="1" ht="8.25"/>
    <row r="587" s="12" customFormat="1" ht="8.25"/>
    <row r="588" s="12" customFormat="1" ht="8.25"/>
    <row r="589" s="12" customFormat="1" ht="8.25"/>
    <row r="590" s="12" customFormat="1" ht="8.25"/>
    <row r="591" s="12" customFormat="1" ht="8.25"/>
    <row r="592" s="12" customFormat="1" ht="8.25"/>
    <row r="593" s="12" customFormat="1" ht="8.25"/>
    <row r="594" s="12" customFormat="1" ht="8.25"/>
    <row r="595" s="12" customFormat="1" ht="8.25"/>
    <row r="596" s="12" customFormat="1" ht="8.25"/>
    <row r="597" s="12" customFormat="1" ht="8.25"/>
    <row r="598" s="12" customFormat="1" ht="8.25"/>
    <row r="599" s="12" customFormat="1" ht="8.25"/>
    <row r="600" s="12" customFormat="1" ht="8.25"/>
    <row r="601" s="12" customFormat="1" ht="8.25"/>
    <row r="602" s="12" customFormat="1" ht="8.25"/>
    <row r="603" s="12" customFormat="1" ht="8.25"/>
    <row r="604" s="12" customFormat="1" ht="8.25"/>
    <row r="605" s="12" customFormat="1" ht="8.25"/>
    <row r="606" s="12" customFormat="1" ht="8.25"/>
    <row r="607" s="12" customFormat="1" ht="8.25"/>
    <row r="608" s="12" customFormat="1" ht="8.25"/>
    <row r="609" s="12" customFormat="1" ht="8.25"/>
    <row r="610" s="12" customFormat="1" ht="8.25"/>
    <row r="611" s="12" customFormat="1" ht="8.25"/>
    <row r="612" s="12" customFormat="1" ht="8.25"/>
    <row r="613" s="12" customFormat="1" ht="8.25"/>
    <row r="614" s="12" customFormat="1" ht="8.25"/>
    <row r="615" s="12" customFormat="1" ht="8.25"/>
    <row r="616" s="12" customFormat="1" ht="8.25"/>
    <row r="617" s="12" customFormat="1" ht="8.25"/>
    <row r="618" s="12" customFormat="1" ht="8.25"/>
    <row r="619" s="12" customFormat="1" ht="8.25"/>
    <row r="620" s="12" customFormat="1" ht="8.25"/>
    <row r="621" s="12" customFormat="1" ht="8.25"/>
    <row r="622" s="12" customFormat="1" ht="8.25"/>
    <row r="623" s="12" customFormat="1" ht="8.25"/>
    <row r="624" s="12" customFormat="1" ht="8.25"/>
    <row r="625" s="12" customFormat="1" ht="8.25"/>
    <row r="626" s="12" customFormat="1" ht="8.25"/>
    <row r="627" s="12" customFormat="1" ht="8.25"/>
    <row r="628" s="12" customFormat="1" ht="8.25"/>
    <row r="629" s="12" customFormat="1" ht="8.25"/>
    <row r="630" s="12" customFormat="1" ht="8.25"/>
    <row r="631" s="12" customFormat="1" ht="8.25"/>
    <row r="632" s="12" customFormat="1" ht="8.25"/>
    <row r="633" s="12" customFormat="1" ht="8.25"/>
    <row r="634" s="12" customFormat="1" ht="8.25"/>
    <row r="635" s="12" customFormat="1" ht="8.25"/>
    <row r="636" s="12" customFormat="1" ht="8.25"/>
    <row r="637" s="12" customFormat="1" ht="8.25"/>
    <row r="638" s="12" customFormat="1" ht="8.25"/>
    <row r="639" s="12" customFormat="1" ht="8.25"/>
    <row r="640" s="12" customFormat="1" ht="8.25"/>
    <row r="641" s="12" customFormat="1" ht="8.25"/>
    <row r="642" s="12" customFormat="1" ht="8.25"/>
    <row r="643" s="12" customFormat="1" ht="8.25"/>
    <row r="644" s="12" customFormat="1" ht="8.25"/>
    <row r="645" s="12" customFormat="1" ht="8.25"/>
    <row r="646" s="12" customFormat="1" ht="8.25"/>
    <row r="647" s="12" customFormat="1" ht="8.25"/>
    <row r="648" s="12" customFormat="1" ht="8.25"/>
    <row r="649" s="12" customFormat="1" ht="8.25"/>
    <row r="650" s="12" customFormat="1" ht="8.25"/>
    <row r="651" s="12" customFormat="1" ht="8.25"/>
    <row r="652" s="12" customFormat="1" ht="8.25"/>
    <row r="653" s="12" customFormat="1" ht="8.25"/>
    <row r="654" s="12" customFormat="1" ht="8.25"/>
    <row r="655" s="12" customFormat="1" ht="8.25"/>
    <row r="656" s="12" customFormat="1" ht="8.25"/>
    <row r="657" s="12" customFormat="1" ht="8.25"/>
    <row r="658" s="12" customFormat="1" ht="8.25"/>
    <row r="659" s="12" customFormat="1" ht="8.25"/>
    <row r="660" s="12" customFormat="1" ht="8.25"/>
    <row r="661" s="12" customFormat="1" ht="8.25"/>
    <row r="662" s="12" customFormat="1" ht="8.25"/>
    <row r="663" s="12" customFormat="1" ht="8.25"/>
    <row r="664" s="12" customFormat="1" ht="8.25"/>
    <row r="665" s="12" customFormat="1" ht="8.25"/>
    <row r="666" s="12" customFormat="1" ht="8.25"/>
    <row r="667" s="12" customFormat="1" ht="8.25"/>
    <row r="668" s="12" customFormat="1" ht="8.25"/>
    <row r="669" s="12" customFormat="1" ht="8.25"/>
    <row r="670" s="12" customFormat="1" ht="8.25"/>
    <row r="671" s="12" customFormat="1" ht="8.25"/>
    <row r="672" s="12" customFormat="1" ht="8.25"/>
    <row r="673" s="12" customFormat="1" ht="8.25"/>
    <row r="674" s="12" customFormat="1" ht="8.25"/>
    <row r="675" s="12" customFormat="1" ht="8.25"/>
    <row r="676" s="12" customFormat="1" ht="8.25"/>
    <row r="677" s="12" customFormat="1" ht="8.25"/>
    <row r="678" s="12" customFormat="1" ht="8.25"/>
    <row r="679" s="12" customFormat="1" ht="8.25"/>
    <row r="680" s="12" customFormat="1" ht="8.25"/>
    <row r="681" s="12" customFormat="1" ht="8.25"/>
    <row r="682" s="12" customFormat="1" ht="8.25"/>
    <row r="683" s="12" customFormat="1" ht="8.25"/>
    <row r="684" s="12" customFormat="1" ht="8.25"/>
    <row r="685" s="12" customFormat="1" ht="8.25"/>
    <row r="686" s="12" customFormat="1" ht="8.25"/>
    <row r="687" s="12" customFormat="1" ht="8.25"/>
    <row r="688" s="12" customFormat="1" ht="8.25"/>
    <row r="689" s="12" customFormat="1" ht="8.25"/>
    <row r="690" s="12" customFormat="1" ht="8.25"/>
    <row r="691" s="12" customFormat="1" ht="8.25"/>
    <row r="692" s="12" customFormat="1" ht="8.25"/>
    <row r="693" s="12" customFormat="1" ht="8.25"/>
    <row r="694" s="12" customFormat="1" ht="8.25"/>
    <row r="695" s="12" customFormat="1" ht="8.25"/>
    <row r="696" s="12" customFormat="1" ht="8.25"/>
    <row r="697" s="12" customFormat="1" ht="8.25"/>
    <row r="698" s="12" customFormat="1" ht="8.25"/>
    <row r="699" s="12" customFormat="1" ht="8.25"/>
    <row r="700" s="12" customFormat="1" ht="8.25"/>
    <row r="701" s="12" customFormat="1" ht="8.25"/>
    <row r="702" s="12" customFormat="1" ht="8.25"/>
    <row r="703" s="12" customFormat="1" ht="8.25"/>
    <row r="704" s="12" customFormat="1" ht="8.25"/>
    <row r="705" s="12" customFormat="1" ht="8.25"/>
    <row r="706" s="12" customFormat="1" ht="8.25"/>
    <row r="707" s="12" customFormat="1" ht="8.25"/>
    <row r="708" s="12" customFormat="1" ht="8.25"/>
    <row r="709" s="12" customFormat="1" ht="8.25"/>
    <row r="710" s="12" customFormat="1" ht="8.25"/>
    <row r="711" s="12" customFormat="1" ht="8.25"/>
    <row r="712" s="12" customFormat="1" ht="8.25"/>
    <row r="713" s="12" customFormat="1" ht="8.25"/>
    <row r="714" s="12" customFormat="1" ht="8.25"/>
    <row r="715" s="12" customFormat="1" ht="8.25"/>
    <row r="716" s="12" customFormat="1" ht="8.25"/>
    <row r="717" s="12" customFormat="1" ht="8.25"/>
    <row r="718" s="12" customFormat="1" ht="8.25"/>
    <row r="719" s="12" customFormat="1" ht="8.25"/>
    <row r="720" s="12" customFormat="1" ht="8.25"/>
    <row r="721" s="12" customFormat="1" ht="8.25"/>
    <row r="722" s="12" customFormat="1" ht="8.25"/>
    <row r="723" s="12" customFormat="1" ht="8.25"/>
    <row r="724" s="12" customFormat="1" ht="8.25"/>
    <row r="725" s="12" customFormat="1" ht="8.25"/>
    <row r="726" s="12" customFormat="1" ht="8.25"/>
    <row r="727" s="12" customFormat="1" ht="8.25"/>
    <row r="728" s="12" customFormat="1" ht="8.25"/>
    <row r="729" s="12" customFormat="1" ht="8.25"/>
    <row r="730" s="12" customFormat="1" ht="8.25"/>
    <row r="731" s="12" customFormat="1" ht="8.25"/>
    <row r="732" s="12" customFormat="1" ht="8.25"/>
    <row r="733" s="12" customFormat="1" ht="8.25"/>
    <row r="734" s="12" customFormat="1" ht="8.25"/>
    <row r="735" s="12" customFormat="1" ht="8.25"/>
    <row r="736" s="12" customFormat="1" ht="8.25"/>
    <row r="737" s="12" customFormat="1" ht="8.25"/>
    <row r="738" s="12" customFormat="1" ht="8.25"/>
    <row r="739" s="12" customFormat="1" ht="8.25"/>
    <row r="740" s="12" customFormat="1" ht="8.25"/>
    <row r="741" s="12" customFormat="1" ht="8.25"/>
    <row r="742" s="12" customFormat="1" ht="8.25"/>
    <row r="743" s="12" customFormat="1" ht="8.25"/>
    <row r="744" s="12" customFormat="1" ht="8.25"/>
    <row r="745" s="12" customFormat="1" ht="8.25"/>
    <row r="746" s="12" customFormat="1" ht="8.25"/>
    <row r="747" s="12" customFormat="1" ht="8.25"/>
    <row r="748" s="12" customFormat="1" ht="8.25"/>
    <row r="749" s="12" customFormat="1" ht="8.25"/>
    <row r="750" s="12" customFormat="1" ht="8.25"/>
    <row r="751" s="12" customFormat="1" ht="8.25"/>
    <row r="752" s="12" customFormat="1" ht="8.25"/>
    <row r="753" s="12" customFormat="1" ht="8.25"/>
    <row r="754" s="12" customFormat="1" ht="8.25"/>
    <row r="755" s="12" customFormat="1" ht="8.25"/>
    <row r="756" s="12" customFormat="1" ht="8.25"/>
    <row r="757" s="12" customFormat="1" ht="8.25"/>
    <row r="758" s="12" customFormat="1" ht="8.25"/>
    <row r="759" s="12" customFormat="1" ht="8.25"/>
    <row r="760" s="12" customFormat="1" ht="8.25"/>
    <row r="761" s="12" customFormat="1" ht="8.25"/>
    <row r="762" s="12" customFormat="1" ht="8.25"/>
    <row r="763" s="12" customFormat="1" ht="8.25"/>
    <row r="764" s="12" customFormat="1" ht="8.25"/>
    <row r="765" s="12" customFormat="1" ht="8.25"/>
    <row r="766" s="12" customFormat="1" ht="8.25"/>
    <row r="767" s="12" customFormat="1" ht="8.25"/>
    <row r="768" s="12" customFormat="1" ht="8.25"/>
    <row r="769" s="12" customFormat="1" ht="8.25"/>
    <row r="770" s="12" customFormat="1" ht="8.25"/>
    <row r="771" s="12" customFormat="1" ht="8.25"/>
    <row r="772" s="12" customFormat="1" ht="8.25"/>
    <row r="773" s="12" customFormat="1" ht="8.25"/>
    <row r="774" s="12" customFormat="1" ht="8.25"/>
    <row r="775" s="12" customFormat="1" ht="8.25"/>
    <row r="776" s="12" customFormat="1" ht="8.25"/>
    <row r="777" s="12" customFormat="1" ht="8.25"/>
    <row r="778" s="12" customFormat="1" ht="8.25"/>
    <row r="779" s="12" customFormat="1" ht="8.25"/>
    <row r="780" s="12" customFormat="1" ht="8.25"/>
    <row r="781" s="12" customFormat="1" ht="8.25"/>
    <row r="782" s="12" customFormat="1" ht="8.25"/>
    <row r="783" s="12" customFormat="1" ht="8.25"/>
    <row r="784" s="12" customFormat="1" ht="8.25"/>
    <row r="785" s="12" customFormat="1" ht="8.25"/>
    <row r="786" s="12" customFormat="1" ht="8.25"/>
    <row r="787" s="12" customFormat="1" ht="8.25"/>
    <row r="788" s="12" customFormat="1" ht="8.25"/>
    <row r="789" s="12" customFormat="1" ht="8.25"/>
    <row r="790" s="12" customFormat="1" ht="8.25"/>
    <row r="791" s="12" customFormat="1" ht="8.25"/>
    <row r="792" s="12" customFormat="1" ht="8.25"/>
    <row r="793" s="12" customFormat="1" ht="8.25"/>
    <row r="794" s="12" customFormat="1" ht="8.25"/>
    <row r="795" s="12" customFormat="1" ht="8.25"/>
    <row r="796" s="12" customFormat="1" ht="8.25"/>
    <row r="797" s="12" customFormat="1" ht="8.25"/>
    <row r="798" s="12" customFormat="1" ht="8.25"/>
    <row r="799" s="12" customFormat="1" ht="8.25"/>
    <row r="800" s="12" customFormat="1" ht="8.25"/>
    <row r="801" s="12" customFormat="1" ht="8.25"/>
    <row r="802" s="12" customFormat="1" ht="8.25"/>
    <row r="803" s="12" customFormat="1" ht="8.25"/>
    <row r="804" s="12" customFormat="1" ht="8.25"/>
    <row r="805" s="12" customFormat="1" ht="8.25"/>
    <row r="806" s="12" customFormat="1" ht="8.25"/>
    <row r="807" s="12" customFormat="1" ht="8.25"/>
    <row r="808" s="12" customFormat="1" ht="8.25"/>
    <row r="809" s="12" customFormat="1" ht="8.25"/>
    <row r="810" s="12" customFormat="1" ht="8.25"/>
    <row r="811" s="12" customFormat="1" ht="8.25"/>
    <row r="812" s="12" customFormat="1" ht="8.25"/>
    <row r="813" s="12" customFormat="1" ht="8.25"/>
    <row r="814" s="12" customFormat="1" ht="8.25"/>
    <row r="815" s="12" customFormat="1" ht="8.25"/>
    <row r="816" s="12" customFormat="1" ht="8.25"/>
    <row r="817" s="12" customFormat="1" ht="8.25"/>
    <row r="818" s="12" customFormat="1" ht="8.25"/>
    <row r="819" s="12" customFormat="1" ht="8.25"/>
    <row r="820" s="12" customFormat="1" ht="8.25"/>
    <row r="821" s="12" customFormat="1" ht="8.25"/>
    <row r="822" s="12" customFormat="1" ht="8.25"/>
    <row r="823" s="12" customFormat="1" ht="8.25"/>
    <row r="824" s="12" customFormat="1" ht="8.25"/>
    <row r="825" s="12" customFormat="1" ht="8.25"/>
    <row r="826" s="12" customFormat="1" ht="8.25"/>
    <row r="827" s="12" customFormat="1" ht="8.25"/>
    <row r="828" s="12" customFormat="1" ht="8.25"/>
    <row r="829" s="12" customFormat="1" ht="8.25"/>
    <row r="830" s="12" customFormat="1" ht="8.25"/>
    <row r="831" s="12" customFormat="1" ht="8.25"/>
    <row r="832" s="12" customFormat="1" ht="8.25"/>
    <row r="833" s="12" customFormat="1" ht="8.25"/>
    <row r="834" s="12" customFormat="1" ht="8.25"/>
    <row r="835" s="12" customFormat="1" ht="8.25"/>
    <row r="836" s="12" customFormat="1" ht="8.25"/>
    <row r="837" s="12" customFormat="1" ht="8.25"/>
    <row r="838" s="12" customFormat="1" ht="8.25"/>
    <row r="839" s="12" customFormat="1" ht="8.25"/>
    <row r="840" s="12" customFormat="1" ht="8.25"/>
    <row r="841" s="12" customFormat="1" ht="8.25"/>
    <row r="842" s="12" customFormat="1" ht="8.25"/>
    <row r="843" s="12" customFormat="1" ht="8.25"/>
    <row r="844" s="12" customFormat="1" ht="8.25"/>
    <row r="845" s="12" customFormat="1" ht="8.25"/>
    <row r="846" s="12" customFormat="1" ht="8.25"/>
    <row r="847" s="12" customFormat="1" ht="8.25"/>
    <row r="848" s="12" customFormat="1" ht="8.25"/>
    <row r="849" s="12" customFormat="1" ht="8.25"/>
    <row r="850" s="12" customFormat="1" ht="8.25"/>
    <row r="851" s="12" customFormat="1" ht="8.25"/>
    <row r="852" s="12" customFormat="1" ht="8.25"/>
    <row r="853" s="12" customFormat="1" ht="8.25"/>
    <row r="854" s="12" customFormat="1" ht="8.25"/>
    <row r="855" s="12" customFormat="1" ht="8.25"/>
    <row r="856" s="12" customFormat="1" ht="8.25"/>
    <row r="857" s="12" customFormat="1" ht="8.25"/>
    <row r="858" s="12" customFormat="1" ht="8.25"/>
    <row r="859" s="12" customFormat="1" ht="8.25"/>
    <row r="860" s="12" customFormat="1" ht="8.25"/>
    <row r="861" s="12" customFormat="1" ht="8.25"/>
    <row r="862" s="12" customFormat="1" ht="8.25"/>
    <row r="863" s="12" customFormat="1" ht="8.25"/>
    <row r="864" s="12" customFormat="1" ht="8.25"/>
    <row r="865" s="12" customFormat="1" ht="8.25"/>
    <row r="866" s="12" customFormat="1" ht="8.25"/>
    <row r="867" s="12" customFormat="1" ht="8.25"/>
    <row r="868" s="12" customFormat="1" ht="8.25"/>
    <row r="869" s="12" customFormat="1" ht="8.25"/>
    <row r="870" s="12" customFormat="1" ht="8.25"/>
    <row r="871" s="12" customFormat="1" ht="8.25"/>
    <row r="872" s="12" customFormat="1" ht="8.25"/>
    <row r="873" s="12" customFormat="1" ht="8.25"/>
    <row r="874" s="12" customFormat="1" ht="8.25"/>
    <row r="875" s="12" customFormat="1" ht="8.25"/>
    <row r="876" s="12" customFormat="1" ht="8.25"/>
    <row r="877" s="12" customFormat="1" ht="8.25"/>
    <row r="878" s="12" customFormat="1" ht="8.25"/>
    <row r="879" s="12" customFormat="1" ht="8.25"/>
    <row r="880" s="12" customFormat="1" ht="8.25"/>
    <row r="881" s="12" customFormat="1" ht="8.25"/>
    <row r="882" s="12" customFormat="1" ht="8.25"/>
    <row r="883" s="12" customFormat="1" ht="8.25"/>
    <row r="884" s="12" customFormat="1" ht="8.25"/>
    <row r="885" s="12" customFormat="1" ht="8.25"/>
    <row r="886" s="12" customFormat="1" ht="8.25"/>
    <row r="887" s="12" customFormat="1" ht="8.25"/>
    <row r="888" s="12" customFormat="1" ht="8.25"/>
    <row r="889" s="12" customFormat="1" ht="8.25"/>
    <row r="890" s="12" customFormat="1" ht="8.25"/>
    <row r="891" s="12" customFormat="1" ht="8.25"/>
    <row r="892" s="12" customFormat="1" ht="8.25"/>
    <row r="893" s="12" customFormat="1" ht="8.25"/>
    <row r="894" s="12" customFormat="1" ht="8.25"/>
    <row r="895" s="12" customFormat="1" ht="8.25"/>
    <row r="896" s="12" customFormat="1" ht="8.25"/>
    <row r="897" s="12" customFormat="1" ht="8.25"/>
    <row r="898" s="12" customFormat="1" ht="8.25"/>
    <row r="899" s="12" customFormat="1" ht="8.25"/>
    <row r="900" s="12" customFormat="1" ht="8.25"/>
    <row r="901" s="12" customFormat="1" ht="8.25"/>
    <row r="902" s="12" customFormat="1" ht="8.25"/>
    <row r="903" s="12" customFormat="1" ht="8.25"/>
    <row r="904" s="12" customFormat="1" ht="8.25"/>
    <row r="905" s="12" customFormat="1" ht="8.25"/>
    <row r="906" s="12" customFormat="1" ht="8.25"/>
    <row r="907" s="12" customFormat="1" ht="8.25"/>
    <row r="908" s="12" customFormat="1" ht="8.25"/>
    <row r="909" s="12" customFormat="1" ht="8.25"/>
    <row r="910" s="12" customFormat="1" ht="8.25"/>
    <row r="911" s="12" customFormat="1" ht="8.25"/>
    <row r="912" s="12" customFormat="1" ht="8.25"/>
    <row r="913" s="12" customFormat="1" ht="8.25"/>
    <row r="914" s="12" customFormat="1" ht="8.25"/>
    <row r="915" s="12" customFormat="1" ht="8.25"/>
    <row r="916" s="12" customFormat="1" ht="8.25"/>
    <row r="917" s="12" customFormat="1" ht="8.25"/>
    <row r="918" s="12" customFormat="1" ht="8.25"/>
    <row r="919" s="12" customFormat="1" ht="8.25"/>
    <row r="920" s="12" customFormat="1" ht="8.25"/>
    <row r="921" s="12" customFormat="1" ht="8.25"/>
    <row r="922" s="12" customFormat="1" ht="8.25"/>
    <row r="923" s="12" customFormat="1" ht="8.25"/>
    <row r="924" s="12" customFormat="1" ht="8.25"/>
    <row r="925" s="12" customFormat="1" ht="8.25"/>
    <row r="926" s="12" customFormat="1" ht="8.25"/>
    <row r="927" s="12" customFormat="1" ht="8.25"/>
    <row r="928" s="12" customFormat="1" ht="8.25"/>
    <row r="929" s="12" customFormat="1" ht="8.25"/>
    <row r="930" s="12" customFormat="1" ht="8.25"/>
    <row r="931" s="12" customFormat="1" ht="8.25"/>
    <row r="932" s="12" customFormat="1" ht="8.25"/>
    <row r="933" s="12" customFormat="1" ht="8.25"/>
    <row r="934" s="12" customFormat="1" ht="8.25"/>
    <row r="935" s="12" customFormat="1" ht="8.25"/>
    <row r="936" s="12" customFormat="1" ht="8.25"/>
    <row r="937" s="12" customFormat="1" ht="8.25"/>
    <row r="938" s="12" customFormat="1" ht="8.25"/>
    <row r="939" s="12" customFormat="1" ht="8.25"/>
    <row r="940" s="12" customFormat="1" ht="8.25"/>
    <row r="941" s="12" customFormat="1" ht="8.25"/>
    <row r="942" s="12" customFormat="1" ht="8.25"/>
    <row r="943" s="12" customFormat="1" ht="8.25"/>
    <row r="944" s="12" customFormat="1" ht="8.25"/>
    <row r="945" s="12" customFormat="1" ht="8.25"/>
    <row r="946" s="12" customFormat="1" ht="8.25"/>
    <row r="947" s="12" customFormat="1" ht="8.25"/>
    <row r="948" s="12" customFormat="1" ht="8.25"/>
    <row r="949" s="12" customFormat="1" ht="8.25"/>
    <row r="950" s="12" customFormat="1" ht="8.25"/>
    <row r="951" s="12" customFormat="1" ht="8.25"/>
    <row r="952" s="12" customFormat="1" ht="8.25"/>
    <row r="953" s="12" customFormat="1" ht="8.25"/>
    <row r="954" s="12" customFormat="1" ht="8.25"/>
    <row r="955" s="12" customFormat="1" ht="8.25"/>
    <row r="956" s="12" customFormat="1" ht="8.25"/>
    <row r="957" s="12" customFormat="1" ht="8.25"/>
    <row r="958" s="12" customFormat="1" ht="8.25"/>
    <row r="959" s="12" customFormat="1" ht="8.25"/>
    <row r="960" s="12" customFormat="1" ht="8.25"/>
    <row r="961" s="12" customFormat="1" ht="8.25"/>
    <row r="962" s="12" customFormat="1" ht="8.25"/>
    <row r="963" s="12" customFormat="1" ht="8.25"/>
    <row r="964" s="12" customFormat="1" ht="8.25"/>
    <row r="965" s="12" customFormat="1" ht="8.25"/>
    <row r="966" s="12" customFormat="1" ht="8.25"/>
    <row r="967" s="12" customFormat="1" ht="8.25"/>
    <row r="968" s="12" customFormat="1" ht="8.25"/>
    <row r="969" s="12" customFormat="1" ht="8.25"/>
    <row r="970" s="12" customFormat="1" ht="8.25"/>
    <row r="971" s="12" customFormat="1" ht="8.25"/>
    <row r="972" s="12" customFormat="1" ht="8.25"/>
    <row r="973" s="12" customFormat="1" ht="8.25"/>
    <row r="974" s="12" customFormat="1" ht="8.25"/>
    <row r="975" s="12" customFormat="1" ht="8.25"/>
    <row r="976" s="12" customFormat="1" ht="8.25"/>
    <row r="977" s="12" customFormat="1" ht="8.25"/>
    <row r="978" s="12" customFormat="1" ht="8.25"/>
    <row r="979" s="12" customFormat="1" ht="8.25"/>
    <row r="980" s="12" customFormat="1" ht="8.25"/>
    <row r="981" s="12" customFormat="1" ht="8.25"/>
    <row r="982" s="12" customFormat="1" ht="8.25"/>
    <row r="983" s="12" customFormat="1" ht="8.25"/>
    <row r="984" s="12" customFormat="1" ht="8.25"/>
    <row r="985" s="12" customFormat="1" ht="8.25"/>
    <row r="986" s="12" customFormat="1" ht="8.25"/>
    <row r="987" s="12" customFormat="1" ht="8.25"/>
    <row r="988" s="12" customFormat="1" ht="8.25"/>
    <row r="989" s="12" customFormat="1" ht="8.25"/>
    <row r="990" s="12" customFormat="1" ht="8.25"/>
    <row r="991" s="12" customFormat="1" ht="8.25"/>
    <row r="992" s="12" customFormat="1" ht="8.25"/>
    <row r="993" s="12" customFormat="1" ht="8.25"/>
    <row r="994" s="12" customFormat="1" ht="8.25"/>
    <row r="995" s="12" customFormat="1" ht="8.25"/>
    <row r="996" s="12" customFormat="1" ht="8.25"/>
    <row r="997" s="12" customFormat="1" ht="8.25"/>
    <row r="998" s="12" customFormat="1" ht="8.25"/>
    <row r="999" s="12" customFormat="1" ht="8.25"/>
    <row r="1000" s="12" customFormat="1" ht="8.25"/>
    <row r="1001" s="12" customFormat="1" ht="8.25"/>
    <row r="1002" s="12" customFormat="1" ht="8.25"/>
    <row r="1003" s="12" customFormat="1" ht="8.25"/>
    <row r="1004" s="12" customFormat="1" ht="8.25"/>
    <row r="1005" s="12" customFormat="1" ht="8.25"/>
    <row r="1006" s="12" customFormat="1" ht="8.25"/>
    <row r="1007" s="12" customFormat="1" ht="8.25"/>
    <row r="1008" s="12" customFormat="1" ht="8.25"/>
    <row r="1009" s="12" customFormat="1" ht="8.25"/>
    <row r="1010" s="12" customFormat="1" ht="8.25"/>
    <row r="1011" s="12" customFormat="1" ht="8.25"/>
    <row r="1012" s="12" customFormat="1" ht="8.25"/>
    <row r="1013" s="12" customFormat="1" ht="8.25"/>
    <row r="1014" s="12" customFormat="1" ht="8.25"/>
    <row r="1015" s="12" customFormat="1" ht="8.25"/>
    <row r="1016" s="12" customFormat="1" ht="8.25"/>
    <row r="1017" s="12" customFormat="1" ht="8.25"/>
    <row r="1018" s="12" customFormat="1" ht="8.25"/>
    <row r="1019" s="12" customFormat="1" ht="8.25"/>
    <row r="1020" s="12" customFormat="1" ht="8.25"/>
    <row r="1021" s="12" customFormat="1" ht="8.25"/>
    <row r="1022" s="12" customFormat="1" ht="8.25"/>
    <row r="1023" s="12" customFormat="1" ht="8.25"/>
    <row r="1024" s="12" customFormat="1" ht="8.25"/>
    <row r="1025" s="12" customFormat="1" ht="8.25"/>
    <row r="1026" s="12" customFormat="1" ht="8.25"/>
    <row r="1027" s="12" customFormat="1" ht="8.25"/>
    <row r="1028" s="12" customFormat="1" ht="8.25"/>
    <row r="1029" s="12" customFormat="1" ht="8.25"/>
    <row r="1030" s="12" customFormat="1" ht="8.25"/>
    <row r="1031" s="12" customFormat="1" ht="8.25"/>
    <row r="1032" s="12" customFormat="1" ht="8.25"/>
    <row r="1033" s="12" customFormat="1" ht="8.25"/>
    <row r="1034" s="12" customFormat="1" ht="8.25"/>
    <row r="1035" s="12" customFormat="1" ht="8.25"/>
    <row r="1036" s="12" customFormat="1" ht="8.25"/>
    <row r="1037" s="12" customFormat="1" ht="8.25"/>
    <row r="1038" s="12" customFormat="1" ht="8.25"/>
    <row r="1039" s="12" customFormat="1" ht="8.25"/>
    <row r="1040" s="12" customFormat="1" ht="8.25"/>
    <row r="1041" s="12" customFormat="1" ht="8.25"/>
    <row r="1042" s="12" customFormat="1" ht="8.25"/>
    <row r="1043" s="12" customFormat="1" ht="8.25"/>
    <row r="1044" s="12" customFormat="1" ht="8.25"/>
    <row r="1045" s="12" customFormat="1" ht="8.25"/>
    <row r="1046" s="12" customFormat="1" ht="8.25"/>
    <row r="1047" s="12" customFormat="1" ht="8.25"/>
    <row r="1048" s="12" customFormat="1" ht="8.25"/>
    <row r="1049" s="12" customFormat="1" ht="8.25"/>
    <row r="1050" s="12" customFormat="1" ht="8.25"/>
    <row r="1051" s="12" customFormat="1" ht="8.25"/>
    <row r="1052" s="12" customFormat="1" ht="8.25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91"/>
  <sheetViews>
    <sheetView workbookViewId="0" topLeftCell="A1">
      <selection activeCell="D2" sqref="D2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4.8515625" style="1" bestFit="1" customWidth="1"/>
    <col min="4" max="30" width="6.00390625" style="1" customWidth="1"/>
    <col min="31" max="16384" width="9.140625" style="1" customWidth="1"/>
  </cols>
  <sheetData>
    <row r="1" s="8" customFormat="1" ht="9">
      <c r="AD1" s="9"/>
    </row>
    <row r="2" spans="2:30" s="8" customFormat="1" ht="20.25">
      <c r="B2" s="11" t="s">
        <v>92</v>
      </c>
      <c r="D2" s="10">
        <v>5</v>
      </c>
      <c r="AD2" s="9"/>
    </row>
    <row r="3" spans="27:30" s="12" customFormat="1" ht="8.25">
      <c r="AA3" s="13"/>
      <c r="AB3" s="13"/>
      <c r="AC3" s="13" t="s">
        <v>23</v>
      </c>
      <c r="AD3" s="13"/>
    </row>
    <row r="4" spans="2:22" s="12" customFormat="1" ht="8.25">
      <c r="B4" s="12" t="s">
        <v>12</v>
      </c>
      <c r="C4" s="12">
        <v>30</v>
      </c>
      <c r="D4" s="12" t="s">
        <v>4</v>
      </c>
      <c r="G4" s="12">
        <v>1</v>
      </c>
      <c r="H4" s="12">
        <v>2</v>
      </c>
      <c r="I4" s="12">
        <v>3</v>
      </c>
      <c r="J4" s="12">
        <v>4</v>
      </c>
      <c r="K4" s="12">
        <v>5</v>
      </c>
      <c r="L4" s="12">
        <v>6</v>
      </c>
      <c r="M4" s="12">
        <v>7</v>
      </c>
      <c r="N4" s="12">
        <v>8</v>
      </c>
      <c r="O4" s="12">
        <v>9</v>
      </c>
      <c r="P4" s="12">
        <v>10</v>
      </c>
      <c r="Q4" s="12">
        <v>11</v>
      </c>
      <c r="R4" s="12">
        <v>12</v>
      </c>
      <c r="S4" s="13" t="s">
        <v>25</v>
      </c>
      <c r="T4" s="13" t="s">
        <v>21</v>
      </c>
      <c r="U4" s="13" t="s">
        <v>22</v>
      </c>
      <c r="V4" s="13" t="s">
        <v>24</v>
      </c>
    </row>
    <row r="5" spans="2:22" s="12" customFormat="1" ht="8.25">
      <c r="B5" s="12" t="s">
        <v>13</v>
      </c>
      <c r="C5" s="12">
        <v>1.6</v>
      </c>
      <c r="D5" s="12" t="s">
        <v>4</v>
      </c>
      <c r="G5" s="12">
        <v>0</v>
      </c>
      <c r="H5" s="14">
        <v>14</v>
      </c>
      <c r="I5" s="14">
        <v>27.3333333333333</v>
      </c>
      <c r="J5" s="14">
        <v>40.6666666666666</v>
      </c>
      <c r="K5" s="14">
        <v>54</v>
      </c>
      <c r="L5" s="14">
        <v>67.3333333333333</v>
      </c>
      <c r="M5" s="14">
        <v>80.666666666</v>
      </c>
      <c r="N5" s="14">
        <v>94</v>
      </c>
      <c r="O5" s="14">
        <v>107.333333333333</v>
      </c>
      <c r="P5" s="14">
        <v>120.666666666666</v>
      </c>
      <c r="Q5" s="14">
        <v>134</v>
      </c>
      <c r="R5" s="14">
        <v>147.333333333333</v>
      </c>
      <c r="S5" s="14">
        <v>162</v>
      </c>
      <c r="T5" s="14">
        <v>163</v>
      </c>
      <c r="U5" s="14">
        <v>164.333333333333</v>
      </c>
      <c r="V5" s="14">
        <v>171.66666666666</v>
      </c>
    </row>
    <row r="6" spans="2:22" s="12" customFormat="1" ht="8.25">
      <c r="B6" s="12" t="s">
        <v>19</v>
      </c>
      <c r="C6" s="12">
        <v>29</v>
      </c>
      <c r="D6" s="12" t="s">
        <v>4</v>
      </c>
      <c r="H6" s="14">
        <f aca="true" t="shared" si="0" ref="H6:V6">H5-G5</f>
        <v>14</v>
      </c>
      <c r="I6" s="14">
        <f t="shared" si="0"/>
        <v>13.3333333333333</v>
      </c>
      <c r="J6" s="14">
        <f t="shared" si="0"/>
        <v>13.3333333333333</v>
      </c>
      <c r="K6" s="14">
        <f t="shared" si="0"/>
        <v>13.3333333333334</v>
      </c>
      <c r="L6" s="14">
        <f t="shared" si="0"/>
        <v>13.3333333333333</v>
      </c>
      <c r="M6" s="14">
        <f t="shared" si="0"/>
        <v>13.333333332666697</v>
      </c>
      <c r="N6" s="14">
        <f t="shared" si="0"/>
        <v>13.333333334000002</v>
      </c>
      <c r="O6" s="14">
        <f t="shared" si="0"/>
        <v>13.333333333333002</v>
      </c>
      <c r="P6" s="14">
        <f t="shared" si="0"/>
        <v>13.333333333333002</v>
      </c>
      <c r="Q6" s="14">
        <f t="shared" si="0"/>
        <v>13.333333333333997</v>
      </c>
      <c r="R6" s="14">
        <f t="shared" si="0"/>
        <v>13.333333333333002</v>
      </c>
      <c r="S6" s="14">
        <f t="shared" si="0"/>
        <v>14.666666666666998</v>
      </c>
      <c r="T6" s="14">
        <f t="shared" si="0"/>
        <v>1</v>
      </c>
      <c r="U6" s="14">
        <f t="shared" si="0"/>
        <v>1.3333333333330017</v>
      </c>
      <c r="V6" s="14">
        <f t="shared" si="0"/>
        <v>7.333333333327005</v>
      </c>
    </row>
    <row r="7" spans="2:22" s="12" customFormat="1" ht="8.25">
      <c r="B7" s="12" t="s">
        <v>14</v>
      </c>
      <c r="C7" s="12">
        <v>520</v>
      </c>
      <c r="D7" s="12" t="s">
        <v>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2:4" s="12" customFormat="1" ht="8.25">
      <c r="B8" s="12" t="s">
        <v>33</v>
      </c>
      <c r="C8" s="12">
        <v>5</v>
      </c>
      <c r="D8" s="12" t="s">
        <v>4</v>
      </c>
    </row>
    <row r="9" spans="2:4" s="12" customFormat="1" ht="8.25">
      <c r="B9" s="15" t="s">
        <v>28</v>
      </c>
      <c r="C9" s="15">
        <v>5</v>
      </c>
      <c r="D9" s="12" t="s">
        <v>4</v>
      </c>
    </row>
    <row r="10" spans="2:7" s="12" customFormat="1" ht="8.25">
      <c r="B10" s="12" t="s">
        <v>26</v>
      </c>
      <c r="C10" s="12">
        <v>4</v>
      </c>
      <c r="F10" s="15"/>
      <c r="G10" s="15"/>
    </row>
    <row r="11" spans="2:9" s="12" customFormat="1" ht="8.25">
      <c r="B11" s="15" t="s">
        <v>81</v>
      </c>
      <c r="C11" s="15">
        <v>13.3333333333333</v>
      </c>
      <c r="D11" s="15" t="s">
        <v>6</v>
      </c>
      <c r="E11" s="12" t="s">
        <v>80</v>
      </c>
      <c r="H11" s="14">
        <f>(SUM(D15:AD15)*C11)/1000</f>
        <v>17.546666666666624</v>
      </c>
      <c r="I11" s="12" t="s">
        <v>82</v>
      </c>
    </row>
    <row r="12" spans="2:29" s="12" customFormat="1" ht="9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24" customFormat="1" ht="8.25">
      <c r="A13" s="17"/>
      <c r="B13" s="18"/>
      <c r="C13" s="19" t="s">
        <v>0</v>
      </c>
      <c r="D13" s="20" t="s">
        <v>46</v>
      </c>
      <c r="E13" s="21" t="s">
        <v>47</v>
      </c>
      <c r="F13" s="88" t="s">
        <v>48</v>
      </c>
      <c r="G13" s="89" t="s">
        <v>49</v>
      </c>
      <c r="H13" s="90" t="s">
        <v>50</v>
      </c>
      <c r="I13" s="90" t="s">
        <v>51</v>
      </c>
      <c r="J13" s="21" t="s">
        <v>52</v>
      </c>
      <c r="K13" s="20" t="s">
        <v>20</v>
      </c>
      <c r="L13" s="21" t="s">
        <v>53</v>
      </c>
      <c r="M13" s="20" t="s">
        <v>54</v>
      </c>
      <c r="N13" s="89" t="s">
        <v>69</v>
      </c>
      <c r="O13" s="21" t="s">
        <v>55</v>
      </c>
      <c r="P13" s="20" t="s">
        <v>56</v>
      </c>
      <c r="Q13" s="21" t="s">
        <v>57</v>
      </c>
      <c r="R13" s="20" t="s">
        <v>58</v>
      </c>
      <c r="S13" s="21" t="s">
        <v>59</v>
      </c>
      <c r="T13" s="20" t="s">
        <v>60</v>
      </c>
      <c r="U13" s="21" t="s">
        <v>61</v>
      </c>
      <c r="V13" s="20" t="s">
        <v>62</v>
      </c>
      <c r="W13" s="21" t="s">
        <v>63</v>
      </c>
      <c r="X13" s="20" t="s">
        <v>70</v>
      </c>
      <c r="Y13" s="20" t="s">
        <v>64</v>
      </c>
      <c r="Z13" s="21" t="s">
        <v>65</v>
      </c>
      <c r="AA13" s="20" t="s">
        <v>66</v>
      </c>
      <c r="AB13" s="20" t="s">
        <v>67</v>
      </c>
      <c r="AC13" s="20" t="s">
        <v>68</v>
      </c>
    </row>
    <row r="14" spans="1:29" s="24" customFormat="1" ht="8.25">
      <c r="A14" s="17"/>
      <c r="B14" s="18"/>
      <c r="C14" s="17"/>
      <c r="D14" s="20" t="s">
        <v>77</v>
      </c>
      <c r="E14" s="20" t="s">
        <v>77</v>
      </c>
      <c r="F14" s="20" t="s">
        <v>77</v>
      </c>
      <c r="G14" s="20" t="s">
        <v>77</v>
      </c>
      <c r="H14" s="20" t="s">
        <v>77</v>
      </c>
      <c r="I14" s="20" t="s">
        <v>77</v>
      </c>
      <c r="J14" s="20" t="s">
        <v>79</v>
      </c>
      <c r="K14" s="20" t="s">
        <v>79</v>
      </c>
      <c r="L14" s="20" t="s">
        <v>79</v>
      </c>
      <c r="M14" s="20" t="s">
        <v>77</v>
      </c>
      <c r="N14" s="20" t="s">
        <v>76</v>
      </c>
      <c r="O14" s="20" t="s">
        <v>79</v>
      </c>
      <c r="P14" s="20" t="s">
        <v>79</v>
      </c>
      <c r="Q14" s="20" t="s">
        <v>79</v>
      </c>
      <c r="R14" s="20" t="s">
        <v>79</v>
      </c>
      <c r="S14" s="20" t="s">
        <v>77</v>
      </c>
      <c r="T14" s="20" t="s">
        <v>79</v>
      </c>
      <c r="U14" s="20" t="s">
        <v>79</v>
      </c>
      <c r="V14" s="20" t="s">
        <v>79</v>
      </c>
      <c r="W14" s="20" t="s">
        <v>77</v>
      </c>
      <c r="X14" s="20" t="s">
        <v>76</v>
      </c>
      <c r="Y14" s="20" t="s">
        <v>77</v>
      </c>
      <c r="Z14" s="20" t="s">
        <v>77</v>
      </c>
      <c r="AA14" s="20" t="s">
        <v>77</v>
      </c>
      <c r="AB14" s="20" t="s">
        <v>77</v>
      </c>
      <c r="AC14" s="20" t="s">
        <v>77</v>
      </c>
    </row>
    <row r="15" spans="1:29" s="24" customFormat="1" ht="9" thickBot="1">
      <c r="A15" s="17"/>
      <c r="B15" s="25"/>
      <c r="C15" s="26"/>
      <c r="D15" s="27">
        <v>49</v>
      </c>
      <c r="E15" s="27">
        <v>49</v>
      </c>
      <c r="F15" s="27">
        <v>49</v>
      </c>
      <c r="G15" s="27">
        <v>33</v>
      </c>
      <c r="H15" s="27">
        <v>33</v>
      </c>
      <c r="I15" s="27">
        <v>49</v>
      </c>
      <c r="J15" s="27">
        <v>65</v>
      </c>
      <c r="K15" s="27">
        <v>65</v>
      </c>
      <c r="L15" s="27">
        <v>65</v>
      </c>
      <c r="M15" s="27">
        <v>49</v>
      </c>
      <c r="N15" s="27">
        <v>15</v>
      </c>
      <c r="O15" s="27">
        <v>65</v>
      </c>
      <c r="P15" s="27">
        <v>72</v>
      </c>
      <c r="Q15" s="27">
        <v>65</v>
      </c>
      <c r="R15" s="27">
        <v>72</v>
      </c>
      <c r="S15" s="27">
        <v>49</v>
      </c>
      <c r="T15" s="27">
        <v>65</v>
      </c>
      <c r="U15" s="27">
        <v>65</v>
      </c>
      <c r="V15" s="27">
        <v>65</v>
      </c>
      <c r="W15" s="27">
        <v>49</v>
      </c>
      <c r="X15" s="27">
        <v>15</v>
      </c>
      <c r="Y15" s="27">
        <v>33</v>
      </c>
      <c r="Z15" s="27">
        <v>33</v>
      </c>
      <c r="AA15" s="27">
        <v>49</v>
      </c>
      <c r="AB15" s="27">
        <v>49</v>
      </c>
      <c r="AC15" s="27">
        <v>49</v>
      </c>
    </row>
    <row r="16" spans="1:29" s="12" customFormat="1" ht="9" thickBot="1">
      <c r="A16" s="28"/>
      <c r="B16" s="16" t="s">
        <v>42</v>
      </c>
      <c r="C16" s="16"/>
      <c r="D16" s="29" t="str">
        <f aca="true" t="shared" si="1" ref="D16:AC16">IF(D17&gt;D18,"OK","NG")</f>
        <v>OK</v>
      </c>
      <c r="E16" s="29" t="str">
        <f t="shared" si="1"/>
        <v>OK</v>
      </c>
      <c r="F16" s="29" t="str">
        <f t="shared" si="1"/>
        <v>OK</v>
      </c>
      <c r="G16" s="29" t="str">
        <f t="shared" si="1"/>
        <v>OK</v>
      </c>
      <c r="H16" s="29" t="str">
        <f t="shared" si="1"/>
        <v>OK</v>
      </c>
      <c r="I16" s="29" t="str">
        <f t="shared" si="1"/>
        <v>OK</v>
      </c>
      <c r="J16" s="29" t="str">
        <f t="shared" si="1"/>
        <v>OK</v>
      </c>
      <c r="K16" s="29" t="str">
        <f t="shared" si="1"/>
        <v>OK</v>
      </c>
      <c r="L16" s="29" t="str">
        <f t="shared" si="1"/>
        <v>OK</v>
      </c>
      <c r="M16" s="29" t="str">
        <f t="shared" si="1"/>
        <v>OK</v>
      </c>
      <c r="N16" s="29" t="str">
        <f t="shared" si="1"/>
        <v>OK</v>
      </c>
      <c r="O16" s="29" t="str">
        <f t="shared" si="1"/>
        <v>OK</v>
      </c>
      <c r="P16" s="29" t="str">
        <f t="shared" si="1"/>
        <v>OK</v>
      </c>
      <c r="Q16" s="29" t="str">
        <f>IF(Q17&gt;Q18,"OK","NG")</f>
        <v>OK</v>
      </c>
      <c r="R16" s="29" t="str">
        <f t="shared" si="1"/>
        <v>OK</v>
      </c>
      <c r="S16" s="29" t="str">
        <f t="shared" si="1"/>
        <v>OK</v>
      </c>
      <c r="T16" s="29" t="str">
        <f>IF(T17&gt;T18,"OK","NG")</f>
        <v>OK</v>
      </c>
      <c r="U16" s="29" t="str">
        <f>IF(U17&gt;U18,"OK","NG")</f>
        <v>OK</v>
      </c>
      <c r="V16" s="29" t="str">
        <f>IF(V17&gt;V18,"OK","NG")</f>
        <v>OK</v>
      </c>
      <c r="W16" s="29" t="str">
        <f t="shared" si="1"/>
        <v>OK</v>
      </c>
      <c r="X16" s="29" t="str">
        <f t="shared" si="1"/>
        <v>OK</v>
      </c>
      <c r="Y16" s="29" t="str">
        <f t="shared" si="1"/>
        <v>OK</v>
      </c>
      <c r="Z16" s="29" t="str">
        <f t="shared" si="1"/>
        <v>OK</v>
      </c>
      <c r="AA16" s="29" t="str">
        <f t="shared" si="1"/>
        <v>OK</v>
      </c>
      <c r="AB16" s="29" t="str">
        <f t="shared" si="1"/>
        <v>OK</v>
      </c>
      <c r="AC16" s="29" t="str">
        <f t="shared" si="1"/>
        <v>OK</v>
      </c>
    </row>
    <row r="17" spans="1:29" s="12" customFormat="1" ht="9" thickBot="1">
      <c r="A17" s="28"/>
      <c r="B17" s="16" t="s">
        <v>41</v>
      </c>
      <c r="C17" s="16"/>
      <c r="D17" s="30">
        <v>484.87</v>
      </c>
      <c r="E17" s="30">
        <v>484.87</v>
      </c>
      <c r="F17" s="30">
        <v>484.87</v>
      </c>
      <c r="G17" s="30">
        <v>265.72</v>
      </c>
      <c r="H17" s="30">
        <v>265.72</v>
      </c>
      <c r="I17" s="30">
        <v>484.87</v>
      </c>
      <c r="J17" s="30">
        <v>700.09</v>
      </c>
      <c r="K17" s="30">
        <v>700.09</v>
      </c>
      <c r="L17" s="30">
        <v>700.09</v>
      </c>
      <c r="M17" s="30">
        <v>484.87</v>
      </c>
      <c r="N17" s="30">
        <v>81.84</v>
      </c>
      <c r="O17" s="30">
        <v>700.09</v>
      </c>
      <c r="P17" s="30">
        <v>761</v>
      </c>
      <c r="Q17" s="30">
        <v>700.09</v>
      </c>
      <c r="R17" s="30">
        <v>761</v>
      </c>
      <c r="S17" s="30">
        <v>471</v>
      </c>
      <c r="T17" s="30">
        <v>700.09</v>
      </c>
      <c r="U17" s="30">
        <v>700.09</v>
      </c>
      <c r="V17" s="30">
        <v>700.09</v>
      </c>
      <c r="W17" s="30">
        <v>484.87</v>
      </c>
      <c r="X17" s="30">
        <v>81.84</v>
      </c>
      <c r="Y17" s="30">
        <v>265.72</v>
      </c>
      <c r="Z17" s="30">
        <v>265.72</v>
      </c>
      <c r="AA17" s="30">
        <v>484.87</v>
      </c>
      <c r="AB17" s="30">
        <v>484.87</v>
      </c>
      <c r="AC17" s="30">
        <v>484.87</v>
      </c>
    </row>
    <row r="18" spans="1:29" s="34" customFormat="1" ht="9" thickBot="1">
      <c r="A18" s="31"/>
      <c r="B18" s="32" t="s">
        <v>38</v>
      </c>
      <c r="C18" s="32"/>
      <c r="D18" s="33">
        <f aca="true" t="shared" si="2" ref="D18:AC18">MAX(D19:D21)</f>
        <v>419.9690219955254</v>
      </c>
      <c r="E18" s="33">
        <f t="shared" si="2"/>
        <v>451.4442187450284</v>
      </c>
      <c r="F18" s="33">
        <f t="shared" si="2"/>
        <v>419.9690219955254</v>
      </c>
      <c r="G18" s="33">
        <f t="shared" si="2"/>
        <v>240.66475792452226</v>
      </c>
      <c r="H18" s="33">
        <f t="shared" si="2"/>
        <v>240.66475792452226</v>
      </c>
      <c r="I18" s="33">
        <f t="shared" si="2"/>
        <v>435.0932741019011</v>
      </c>
      <c r="J18" s="33">
        <f t="shared" si="2"/>
        <v>640.0692750000001</v>
      </c>
      <c r="K18" s="33">
        <f t="shared" si="2"/>
        <v>684.0681250000001</v>
      </c>
      <c r="L18" s="33">
        <f t="shared" si="2"/>
        <v>640.0692750000001</v>
      </c>
      <c r="M18" s="33">
        <f t="shared" si="2"/>
        <v>439.03061532309323</v>
      </c>
      <c r="N18" s="33">
        <f t="shared" si="2"/>
        <v>69.79309379464105</v>
      </c>
      <c r="O18" s="33">
        <f t="shared" si="2"/>
        <v>683.2647806000001</v>
      </c>
      <c r="P18" s="33">
        <f t="shared" si="2"/>
        <v>741.6639812</v>
      </c>
      <c r="Q18" s="33">
        <f t="shared" si="2"/>
        <v>683.2647806000001</v>
      </c>
      <c r="R18" s="33">
        <f t="shared" si="2"/>
        <v>741.6639812</v>
      </c>
      <c r="S18" s="33">
        <f t="shared" si="2"/>
        <v>435.0932741019011</v>
      </c>
      <c r="T18" s="33">
        <f t="shared" si="2"/>
        <v>640.0692750000001</v>
      </c>
      <c r="U18" s="33">
        <f t="shared" si="2"/>
        <v>684.0681250000001</v>
      </c>
      <c r="V18" s="33">
        <f t="shared" si="2"/>
        <v>640.0692750000001</v>
      </c>
      <c r="W18" s="33">
        <f t="shared" si="2"/>
        <v>439.03061532309323</v>
      </c>
      <c r="X18" s="33">
        <f t="shared" si="2"/>
        <v>69.79309379464105</v>
      </c>
      <c r="Y18" s="33">
        <f t="shared" si="2"/>
        <v>240.66475792452226</v>
      </c>
      <c r="Z18" s="33">
        <f t="shared" si="2"/>
        <v>240.66475792452226</v>
      </c>
      <c r="AA18" s="33">
        <f t="shared" si="2"/>
        <v>419.9690219955254</v>
      </c>
      <c r="AB18" s="33">
        <f t="shared" si="2"/>
        <v>451.4442187450284</v>
      </c>
      <c r="AC18" s="33">
        <f t="shared" si="2"/>
        <v>419.9690219955254</v>
      </c>
    </row>
    <row r="19" spans="1:29" s="12" customFormat="1" ht="8.25">
      <c r="A19" s="28"/>
      <c r="B19" s="35" t="s">
        <v>31</v>
      </c>
      <c r="C19" s="36"/>
      <c r="D19" s="37">
        <f aca="true" t="shared" si="3" ref="D19:AC19">1.4*D22</f>
        <v>341.23283973333326</v>
      </c>
      <c r="E19" s="37">
        <f t="shared" si="3"/>
        <v>367.24444959999994</v>
      </c>
      <c r="F19" s="37">
        <f t="shared" si="3"/>
        <v>341.23283973333326</v>
      </c>
      <c r="G19" s="37">
        <f t="shared" si="3"/>
        <v>197.93904666666668</v>
      </c>
      <c r="H19" s="37">
        <f t="shared" si="3"/>
        <v>197.93904666666668</v>
      </c>
      <c r="I19" s="37">
        <f t="shared" si="3"/>
        <v>344.39202559999995</v>
      </c>
      <c r="J19" s="37">
        <f t="shared" si="3"/>
        <v>422.3828</v>
      </c>
      <c r="K19" s="37">
        <f t="shared" si="3"/>
        <v>450.8816666666667</v>
      </c>
      <c r="L19" s="37">
        <f t="shared" si="3"/>
        <v>422.3828</v>
      </c>
      <c r="M19" s="37">
        <f t="shared" si="3"/>
        <v>345.8006384</v>
      </c>
      <c r="N19" s="37">
        <f t="shared" si="3"/>
        <v>57.24459718543999</v>
      </c>
      <c r="O19" s="37">
        <f t="shared" si="3"/>
        <v>547.2618965333334</v>
      </c>
      <c r="P19" s="37">
        <f t="shared" si="3"/>
        <v>595.1610597333333</v>
      </c>
      <c r="Q19" s="37">
        <f t="shared" si="3"/>
        <v>547.2618965333334</v>
      </c>
      <c r="R19" s="37">
        <f t="shared" si="3"/>
        <v>595.1610597333333</v>
      </c>
      <c r="S19" s="37">
        <f t="shared" si="3"/>
        <v>344.39202559999995</v>
      </c>
      <c r="T19" s="37">
        <f t="shared" si="3"/>
        <v>422.3828</v>
      </c>
      <c r="U19" s="37">
        <f t="shared" si="3"/>
        <v>450.8816666666667</v>
      </c>
      <c r="V19" s="37">
        <f t="shared" si="3"/>
        <v>422.3828</v>
      </c>
      <c r="W19" s="37">
        <f t="shared" si="3"/>
        <v>345.8006384</v>
      </c>
      <c r="X19" s="37">
        <f t="shared" si="3"/>
        <v>57.24459718543999</v>
      </c>
      <c r="Y19" s="37">
        <f t="shared" si="3"/>
        <v>197.93904666666668</v>
      </c>
      <c r="Z19" s="37">
        <f t="shared" si="3"/>
        <v>197.93904666666668</v>
      </c>
      <c r="AA19" s="37">
        <f t="shared" si="3"/>
        <v>341.23283973333326</v>
      </c>
      <c r="AB19" s="37">
        <f t="shared" si="3"/>
        <v>367.24444959999994</v>
      </c>
      <c r="AC19" s="37">
        <f t="shared" si="3"/>
        <v>341.23283973333326</v>
      </c>
    </row>
    <row r="20" spans="1:29" s="12" customFormat="1" ht="8.25">
      <c r="A20" s="28"/>
      <c r="B20" s="38" t="s">
        <v>29</v>
      </c>
      <c r="C20" s="38"/>
      <c r="D20" s="39">
        <f aca="true" t="shared" si="4" ref="D20:AC20">(1.2*D22)+(1.6*D24)+(0.5*(D25+D26))</f>
        <v>419.9690219955254</v>
      </c>
      <c r="E20" s="39">
        <f t="shared" si="4"/>
        <v>451.4442187450284</v>
      </c>
      <c r="F20" s="39">
        <f t="shared" si="4"/>
        <v>419.9690219955254</v>
      </c>
      <c r="G20" s="39">
        <f t="shared" si="4"/>
        <v>240.66475792452226</v>
      </c>
      <c r="H20" s="39">
        <f t="shared" si="4"/>
        <v>240.66475792452226</v>
      </c>
      <c r="I20" s="39">
        <f t="shared" si="4"/>
        <v>435.0932741019011</v>
      </c>
      <c r="J20" s="39">
        <f t="shared" si="4"/>
        <v>640.0692750000001</v>
      </c>
      <c r="K20" s="39">
        <f t="shared" si="4"/>
        <v>684.0681250000001</v>
      </c>
      <c r="L20" s="39">
        <f t="shared" si="4"/>
        <v>640.0692750000001</v>
      </c>
      <c r="M20" s="39">
        <f t="shared" si="4"/>
        <v>439.03061532309323</v>
      </c>
      <c r="N20" s="39">
        <f t="shared" si="4"/>
        <v>69.79309379464105</v>
      </c>
      <c r="O20" s="39">
        <f t="shared" si="4"/>
        <v>683.2647806000001</v>
      </c>
      <c r="P20" s="39">
        <f t="shared" si="4"/>
        <v>741.6639812</v>
      </c>
      <c r="Q20" s="39">
        <f t="shared" si="4"/>
        <v>683.2647806000001</v>
      </c>
      <c r="R20" s="39">
        <f t="shared" si="4"/>
        <v>741.6639812</v>
      </c>
      <c r="S20" s="39">
        <f t="shared" si="4"/>
        <v>435.0932741019011</v>
      </c>
      <c r="T20" s="39">
        <f t="shared" si="4"/>
        <v>640.0692750000001</v>
      </c>
      <c r="U20" s="39">
        <f t="shared" si="4"/>
        <v>684.0681250000001</v>
      </c>
      <c r="V20" s="39">
        <f t="shared" si="4"/>
        <v>640.0692750000001</v>
      </c>
      <c r="W20" s="39">
        <f t="shared" si="4"/>
        <v>439.03061532309323</v>
      </c>
      <c r="X20" s="39">
        <f t="shared" si="4"/>
        <v>69.79309379464105</v>
      </c>
      <c r="Y20" s="39">
        <f t="shared" si="4"/>
        <v>240.66475792452226</v>
      </c>
      <c r="Z20" s="39">
        <f t="shared" si="4"/>
        <v>240.66475792452226</v>
      </c>
      <c r="AA20" s="39">
        <f t="shared" si="4"/>
        <v>419.9690219955254</v>
      </c>
      <c r="AB20" s="39">
        <f t="shared" si="4"/>
        <v>451.4442187450284</v>
      </c>
      <c r="AC20" s="39">
        <f t="shared" si="4"/>
        <v>419.9690219955254</v>
      </c>
    </row>
    <row r="21" spans="1:29" s="12" customFormat="1" ht="9" thickBot="1">
      <c r="A21" s="28"/>
      <c r="B21" s="16" t="s">
        <v>30</v>
      </c>
      <c r="C21" s="16"/>
      <c r="D21" s="40">
        <f aca="true" t="shared" si="5" ref="D21:AC21">(1.2*D22)+(1*D24)+(1.6*(D25+D26))</f>
        <v>378.8875573222033</v>
      </c>
      <c r="E21" s="40">
        <f t="shared" si="5"/>
        <v>409.63705489064273</v>
      </c>
      <c r="F21" s="40">
        <f t="shared" si="5"/>
        <v>378.8875573222033</v>
      </c>
      <c r="G21" s="40">
        <f t="shared" si="5"/>
        <v>214.03873870282644</v>
      </c>
      <c r="H21" s="40">
        <f t="shared" si="5"/>
        <v>214.03873870282644</v>
      </c>
      <c r="I21" s="40">
        <f t="shared" si="5"/>
        <v>392.3474956136881</v>
      </c>
      <c r="J21" s="40">
        <f t="shared" si="5"/>
        <v>555.2424</v>
      </c>
      <c r="K21" s="40">
        <f t="shared" si="5"/>
        <v>593.2700000000001</v>
      </c>
      <c r="L21" s="40">
        <f t="shared" si="5"/>
        <v>555.2424</v>
      </c>
      <c r="M21" s="40">
        <f t="shared" si="5"/>
        <v>392.3194866519333</v>
      </c>
      <c r="N21" s="40">
        <f t="shared" si="5"/>
        <v>62.020732716970656</v>
      </c>
      <c r="O21" s="40">
        <f t="shared" si="5"/>
        <v>617.9168256</v>
      </c>
      <c r="P21" s="40">
        <f t="shared" si="5"/>
        <v>670.1636512</v>
      </c>
      <c r="Q21" s="40">
        <f t="shared" si="5"/>
        <v>617.9168256</v>
      </c>
      <c r="R21" s="40">
        <f t="shared" si="5"/>
        <v>670.1636512</v>
      </c>
      <c r="S21" s="40">
        <f t="shared" si="5"/>
        <v>392.3474956136881</v>
      </c>
      <c r="T21" s="40">
        <f t="shared" si="5"/>
        <v>555.2424</v>
      </c>
      <c r="U21" s="40">
        <f t="shared" si="5"/>
        <v>593.2700000000001</v>
      </c>
      <c r="V21" s="40">
        <f t="shared" si="5"/>
        <v>555.2424</v>
      </c>
      <c r="W21" s="40">
        <f t="shared" si="5"/>
        <v>392.3194866519333</v>
      </c>
      <c r="X21" s="40">
        <f t="shared" si="5"/>
        <v>62.020732716970656</v>
      </c>
      <c r="Y21" s="40">
        <f t="shared" si="5"/>
        <v>214.03873870282644</v>
      </c>
      <c r="Z21" s="40">
        <f t="shared" si="5"/>
        <v>214.03873870282644</v>
      </c>
      <c r="AA21" s="40">
        <f t="shared" si="5"/>
        <v>378.8875573222033</v>
      </c>
      <c r="AB21" s="40">
        <f t="shared" si="5"/>
        <v>409.63705489064273</v>
      </c>
      <c r="AC21" s="40">
        <f t="shared" si="5"/>
        <v>378.8875573222033</v>
      </c>
    </row>
    <row r="22" spans="1:29" s="12" customFormat="1" ht="8.25">
      <c r="A22" s="28"/>
      <c r="B22" s="35" t="s">
        <v>34</v>
      </c>
      <c r="C22" s="36"/>
      <c r="D22" s="37">
        <f aca="true" t="shared" si="6" ref="D22:AC22">(SUM(D73:D85)+($C$4*SUM(D32:D44))+($C$5*SUM(D32:D44))+($C$6*SUM(D32:D42))+($C$7*SUM(D46:D58))+($C$8*SUM(D43:D44))+(D15*D28)+D86)/1000</f>
        <v>243.73774266666663</v>
      </c>
      <c r="E22" s="37">
        <f t="shared" si="6"/>
        <v>262.317464</v>
      </c>
      <c r="F22" s="37">
        <f t="shared" si="6"/>
        <v>243.73774266666663</v>
      </c>
      <c r="G22" s="37">
        <f t="shared" si="6"/>
        <v>141.38503333333335</v>
      </c>
      <c r="H22" s="37">
        <f t="shared" si="6"/>
        <v>141.38503333333335</v>
      </c>
      <c r="I22" s="37">
        <f t="shared" si="6"/>
        <v>245.994304</v>
      </c>
      <c r="J22" s="37">
        <f t="shared" si="6"/>
        <v>301.702</v>
      </c>
      <c r="K22" s="37">
        <f t="shared" si="6"/>
        <v>322.0583333333334</v>
      </c>
      <c r="L22" s="37">
        <f t="shared" si="6"/>
        <v>301.702</v>
      </c>
      <c r="M22" s="37">
        <f t="shared" si="6"/>
        <v>247.00045600000004</v>
      </c>
      <c r="N22" s="37">
        <f t="shared" si="6"/>
        <v>40.8889979896</v>
      </c>
      <c r="O22" s="37">
        <f t="shared" si="6"/>
        <v>390.9013546666667</v>
      </c>
      <c r="P22" s="37">
        <f t="shared" si="6"/>
        <v>425.1150426666667</v>
      </c>
      <c r="Q22" s="37">
        <f t="shared" si="6"/>
        <v>390.9013546666667</v>
      </c>
      <c r="R22" s="37">
        <f t="shared" si="6"/>
        <v>425.1150426666667</v>
      </c>
      <c r="S22" s="37">
        <f t="shared" si="6"/>
        <v>245.994304</v>
      </c>
      <c r="T22" s="37">
        <f t="shared" si="6"/>
        <v>301.702</v>
      </c>
      <c r="U22" s="37">
        <f t="shared" si="6"/>
        <v>322.0583333333334</v>
      </c>
      <c r="V22" s="37">
        <f t="shared" si="6"/>
        <v>301.702</v>
      </c>
      <c r="W22" s="37">
        <f t="shared" si="6"/>
        <v>247.00045600000004</v>
      </c>
      <c r="X22" s="37">
        <f t="shared" si="6"/>
        <v>40.8889979896</v>
      </c>
      <c r="Y22" s="37">
        <f t="shared" si="6"/>
        <v>141.38503333333335</v>
      </c>
      <c r="Z22" s="37">
        <f t="shared" si="6"/>
        <v>141.38503333333335</v>
      </c>
      <c r="AA22" s="37">
        <f t="shared" si="6"/>
        <v>243.73774266666663</v>
      </c>
      <c r="AB22" s="37">
        <f t="shared" si="6"/>
        <v>262.317464</v>
      </c>
      <c r="AC22" s="37">
        <f t="shared" si="6"/>
        <v>243.73774266666663</v>
      </c>
    </row>
    <row r="23" spans="1:29" s="12" customFormat="1" ht="8.25">
      <c r="A23" s="28"/>
      <c r="B23" s="41" t="s">
        <v>35</v>
      </c>
      <c r="C23" s="38"/>
      <c r="D23" s="39">
        <f aca="true" t="shared" si="7" ref="D23:AC23">((D60*D32)+(D61*D33)+(D62*D34)+(D63*D35)+(D64*D36)+(D65*D37)+(D66*D38)+(D67*D39)+(D68*D40)+(D69*D41)+(D70*D42))/1000</f>
        <v>188.573</v>
      </c>
      <c r="E23" s="39">
        <f t="shared" si="7"/>
        <v>205.331</v>
      </c>
      <c r="F23" s="39">
        <f t="shared" si="7"/>
        <v>188.573</v>
      </c>
      <c r="G23" s="39">
        <f t="shared" si="7"/>
        <v>88.9815</v>
      </c>
      <c r="H23" s="39">
        <f t="shared" si="7"/>
        <v>88.9815</v>
      </c>
      <c r="I23" s="39">
        <f t="shared" si="7"/>
        <v>211.316</v>
      </c>
      <c r="J23" s="39">
        <f t="shared" si="7"/>
        <v>422.625</v>
      </c>
      <c r="K23" s="39">
        <f t="shared" si="7"/>
        <v>452.375</v>
      </c>
      <c r="L23" s="39">
        <f t="shared" si="7"/>
        <v>422.625</v>
      </c>
      <c r="M23" s="39">
        <f t="shared" si="7"/>
        <v>216.97279999999998</v>
      </c>
      <c r="N23" s="39">
        <f t="shared" si="7"/>
        <v>15.033</v>
      </c>
      <c r="O23" s="39">
        <f t="shared" si="7"/>
        <v>325.57700000000006</v>
      </c>
      <c r="P23" s="39">
        <f t="shared" si="7"/>
        <v>352.462</v>
      </c>
      <c r="Q23" s="39">
        <f t="shared" si="7"/>
        <v>325.57700000000006</v>
      </c>
      <c r="R23" s="39">
        <f t="shared" si="7"/>
        <v>352.462</v>
      </c>
      <c r="S23" s="39">
        <f t="shared" si="7"/>
        <v>211.316</v>
      </c>
      <c r="T23" s="39">
        <f t="shared" si="7"/>
        <v>422.625</v>
      </c>
      <c r="U23" s="39">
        <f t="shared" si="7"/>
        <v>452.375</v>
      </c>
      <c r="V23" s="39">
        <f t="shared" si="7"/>
        <v>422.625</v>
      </c>
      <c r="W23" s="39">
        <f t="shared" si="7"/>
        <v>216.97279999999998</v>
      </c>
      <c r="X23" s="39">
        <f t="shared" si="7"/>
        <v>15.033</v>
      </c>
      <c r="Y23" s="39">
        <f t="shared" si="7"/>
        <v>88.9815</v>
      </c>
      <c r="Z23" s="39">
        <f t="shared" si="7"/>
        <v>88.9815</v>
      </c>
      <c r="AA23" s="39">
        <f t="shared" si="7"/>
        <v>188.573</v>
      </c>
      <c r="AB23" s="39">
        <f t="shared" si="7"/>
        <v>205.331</v>
      </c>
      <c r="AC23" s="39">
        <f t="shared" si="7"/>
        <v>188.573</v>
      </c>
    </row>
    <row r="24" spans="1:29" s="12" customFormat="1" ht="8.25">
      <c r="A24" s="28"/>
      <c r="B24" s="41" t="s">
        <v>40</v>
      </c>
      <c r="C24" s="38"/>
      <c r="D24" s="39">
        <f aca="true" t="shared" si="8" ref="D24:AC24">D23*D27</f>
        <v>78.04506612220338</v>
      </c>
      <c r="E24" s="39">
        <f t="shared" si="8"/>
        <v>83.12289809064279</v>
      </c>
      <c r="F24" s="39">
        <f t="shared" si="8"/>
        <v>78.04506612220338</v>
      </c>
      <c r="G24" s="39">
        <f t="shared" si="8"/>
        <v>44.3766987028264</v>
      </c>
      <c r="H24" s="39">
        <f t="shared" si="8"/>
        <v>44.3766987028264</v>
      </c>
      <c r="I24" s="39">
        <f t="shared" si="8"/>
        <v>85.07913081368818</v>
      </c>
      <c r="J24" s="39">
        <f t="shared" si="8"/>
        <v>169.05</v>
      </c>
      <c r="K24" s="39">
        <f t="shared" si="8"/>
        <v>180.95000000000002</v>
      </c>
      <c r="L24" s="39">
        <f t="shared" si="8"/>
        <v>169.05</v>
      </c>
      <c r="M24" s="39">
        <f t="shared" si="8"/>
        <v>87.49933945193321</v>
      </c>
      <c r="N24" s="39">
        <f t="shared" si="8"/>
        <v>12.95393512945066</v>
      </c>
      <c r="O24" s="39">
        <f t="shared" si="8"/>
        <v>130.23080000000002</v>
      </c>
      <c r="P24" s="39">
        <f t="shared" si="8"/>
        <v>140.9848</v>
      </c>
      <c r="Q24" s="39">
        <f t="shared" si="8"/>
        <v>130.23080000000002</v>
      </c>
      <c r="R24" s="39">
        <f t="shared" si="8"/>
        <v>140.9848</v>
      </c>
      <c r="S24" s="39">
        <f t="shared" si="8"/>
        <v>85.07913081368818</v>
      </c>
      <c r="T24" s="39">
        <f t="shared" si="8"/>
        <v>169.05</v>
      </c>
      <c r="U24" s="39">
        <f t="shared" si="8"/>
        <v>180.95000000000002</v>
      </c>
      <c r="V24" s="39">
        <f t="shared" si="8"/>
        <v>169.05</v>
      </c>
      <c r="W24" s="39">
        <f t="shared" si="8"/>
        <v>87.49933945193321</v>
      </c>
      <c r="X24" s="39">
        <f t="shared" si="8"/>
        <v>12.95393512945066</v>
      </c>
      <c r="Y24" s="39">
        <f t="shared" si="8"/>
        <v>44.3766987028264</v>
      </c>
      <c r="Z24" s="39">
        <f t="shared" si="8"/>
        <v>44.3766987028264</v>
      </c>
      <c r="AA24" s="39">
        <f t="shared" si="8"/>
        <v>78.04506612220338</v>
      </c>
      <c r="AB24" s="39">
        <f t="shared" si="8"/>
        <v>83.12289809064279</v>
      </c>
      <c r="AC24" s="39">
        <f t="shared" si="8"/>
        <v>78.04506612220338</v>
      </c>
    </row>
    <row r="25" spans="1:29" s="12" customFormat="1" ht="8.25">
      <c r="A25" s="28"/>
      <c r="B25" s="38" t="s">
        <v>36</v>
      </c>
      <c r="C25" s="38"/>
      <c r="D25" s="39">
        <f aca="true" t="shared" si="9" ref="D25:AC25">((D71*D43)+(D72*D44))/1000</f>
        <v>4.1786</v>
      </c>
      <c r="E25" s="39">
        <f t="shared" si="9"/>
        <v>5.866599999999999</v>
      </c>
      <c r="F25" s="39">
        <f t="shared" si="9"/>
        <v>4.1786</v>
      </c>
      <c r="G25" s="39">
        <f t="shared" si="9"/>
        <v>0</v>
      </c>
      <c r="H25" s="39">
        <f t="shared" si="9"/>
        <v>0</v>
      </c>
      <c r="I25" s="39">
        <f t="shared" si="9"/>
        <v>6.0376</v>
      </c>
      <c r="J25" s="39">
        <f t="shared" si="9"/>
        <v>12.075</v>
      </c>
      <c r="K25" s="39">
        <f t="shared" si="9"/>
        <v>12.925</v>
      </c>
      <c r="L25" s="39">
        <f t="shared" si="9"/>
        <v>12.075</v>
      </c>
      <c r="M25" s="39">
        <f t="shared" si="9"/>
        <v>4.2098</v>
      </c>
      <c r="N25" s="39">
        <f t="shared" si="9"/>
        <v>0</v>
      </c>
      <c r="O25" s="39">
        <f t="shared" si="9"/>
        <v>9.302200000000001</v>
      </c>
      <c r="P25" s="39">
        <f t="shared" si="9"/>
        <v>9.5204</v>
      </c>
      <c r="Q25" s="39">
        <f t="shared" si="9"/>
        <v>9.302200000000001</v>
      </c>
      <c r="R25" s="39">
        <f t="shared" si="9"/>
        <v>9.5204</v>
      </c>
      <c r="S25" s="39">
        <f t="shared" si="9"/>
        <v>6.0376</v>
      </c>
      <c r="T25" s="39">
        <f t="shared" si="9"/>
        <v>12.075</v>
      </c>
      <c r="U25" s="39">
        <f t="shared" si="9"/>
        <v>12.925</v>
      </c>
      <c r="V25" s="39">
        <f t="shared" si="9"/>
        <v>12.075</v>
      </c>
      <c r="W25" s="39">
        <f t="shared" si="9"/>
        <v>4.2098</v>
      </c>
      <c r="X25" s="39">
        <f t="shared" si="9"/>
        <v>0</v>
      </c>
      <c r="Y25" s="39">
        <f t="shared" si="9"/>
        <v>0</v>
      </c>
      <c r="Z25" s="39">
        <f t="shared" si="9"/>
        <v>0</v>
      </c>
      <c r="AA25" s="39">
        <f t="shared" si="9"/>
        <v>4.1786</v>
      </c>
      <c r="AB25" s="39">
        <f t="shared" si="9"/>
        <v>5.866599999999999</v>
      </c>
      <c r="AC25" s="39">
        <f t="shared" si="9"/>
        <v>4.1786</v>
      </c>
    </row>
    <row r="26" spans="1:29" s="12" customFormat="1" ht="9" thickBot="1">
      <c r="A26" s="28"/>
      <c r="B26" s="16" t="s">
        <v>37</v>
      </c>
      <c r="C26" s="16"/>
      <c r="D26" s="40">
        <f aca="true" t="shared" si="10" ref="D26:AC26">(($C$9*D43)+($C$9*D44))/1000</f>
        <v>1.04465</v>
      </c>
      <c r="E26" s="40">
        <f t="shared" si="10"/>
        <v>1.4666499999999998</v>
      </c>
      <c r="F26" s="40">
        <f t="shared" si="10"/>
        <v>1.04465</v>
      </c>
      <c r="G26" s="40">
        <f t="shared" si="10"/>
        <v>0</v>
      </c>
      <c r="H26" s="40">
        <f t="shared" si="10"/>
        <v>0</v>
      </c>
      <c r="I26" s="40">
        <f t="shared" si="10"/>
        <v>1.5094</v>
      </c>
      <c r="J26" s="40">
        <f t="shared" si="10"/>
        <v>3.01875</v>
      </c>
      <c r="K26" s="40">
        <f t="shared" si="10"/>
        <v>3.23125</v>
      </c>
      <c r="L26" s="40">
        <f t="shared" si="10"/>
        <v>3.01875</v>
      </c>
      <c r="M26" s="40">
        <f t="shared" si="10"/>
        <v>1.05245</v>
      </c>
      <c r="N26" s="40">
        <f t="shared" si="10"/>
        <v>0</v>
      </c>
      <c r="O26" s="40">
        <f t="shared" si="10"/>
        <v>2.3255500000000002</v>
      </c>
      <c r="P26" s="40">
        <f t="shared" si="10"/>
        <v>2.3801</v>
      </c>
      <c r="Q26" s="40">
        <f t="shared" si="10"/>
        <v>2.3255500000000002</v>
      </c>
      <c r="R26" s="40">
        <f t="shared" si="10"/>
        <v>2.3801</v>
      </c>
      <c r="S26" s="40">
        <f t="shared" si="10"/>
        <v>1.5094</v>
      </c>
      <c r="T26" s="40">
        <f t="shared" si="10"/>
        <v>3.01875</v>
      </c>
      <c r="U26" s="40">
        <f t="shared" si="10"/>
        <v>3.23125</v>
      </c>
      <c r="V26" s="40">
        <f t="shared" si="10"/>
        <v>3.01875</v>
      </c>
      <c r="W26" s="40">
        <f t="shared" si="10"/>
        <v>1.05245</v>
      </c>
      <c r="X26" s="40">
        <f t="shared" si="10"/>
        <v>0</v>
      </c>
      <c r="Y26" s="40">
        <f t="shared" si="10"/>
        <v>0</v>
      </c>
      <c r="Z26" s="40">
        <f t="shared" si="10"/>
        <v>0</v>
      </c>
      <c r="AA26" s="40">
        <f t="shared" si="10"/>
        <v>1.04465</v>
      </c>
      <c r="AB26" s="40">
        <f t="shared" si="10"/>
        <v>1.4666499999999998</v>
      </c>
      <c r="AC26" s="40">
        <f t="shared" si="10"/>
        <v>1.04465</v>
      </c>
    </row>
    <row r="27" spans="1:29" s="45" customFormat="1" ht="9" thickBot="1">
      <c r="A27" s="42"/>
      <c r="B27" s="43" t="s">
        <v>27</v>
      </c>
      <c r="C27" s="43"/>
      <c r="D27" s="44">
        <f aca="true" t="shared" si="11" ref="D27:AC27">IF(0.25+(15/(($C$10*D45)^0.5))&gt;0.4,IF(0.25+(15/(($C$10*D45)^0.5))&gt;1,1,0.25+(15/(($C$10*D45)^0.5))),0.4)</f>
        <v>0.4138719017155339</v>
      </c>
      <c r="E27" s="44">
        <f t="shared" si="11"/>
        <v>0.40482390915469557</v>
      </c>
      <c r="F27" s="44">
        <f t="shared" si="11"/>
        <v>0.4138719017155339</v>
      </c>
      <c r="G27" s="44">
        <f t="shared" si="11"/>
        <v>0.4987182583214084</v>
      </c>
      <c r="H27" s="44">
        <f t="shared" si="11"/>
        <v>0.4987182583214084</v>
      </c>
      <c r="I27" s="44">
        <f t="shared" si="11"/>
        <v>0.40261566002426785</v>
      </c>
      <c r="J27" s="44">
        <f t="shared" si="11"/>
        <v>0.4</v>
      </c>
      <c r="K27" s="44">
        <f t="shared" si="11"/>
        <v>0.4</v>
      </c>
      <c r="L27" s="44">
        <f t="shared" si="11"/>
        <v>0.4</v>
      </c>
      <c r="M27" s="44">
        <f t="shared" si="11"/>
        <v>0.4032733109953562</v>
      </c>
      <c r="N27" s="44">
        <f t="shared" si="11"/>
        <v>0.8616999354387455</v>
      </c>
      <c r="O27" s="44">
        <f t="shared" si="11"/>
        <v>0.4</v>
      </c>
      <c r="P27" s="44">
        <f t="shared" si="11"/>
        <v>0.4</v>
      </c>
      <c r="Q27" s="44">
        <f t="shared" si="11"/>
        <v>0.4</v>
      </c>
      <c r="R27" s="44">
        <f t="shared" si="11"/>
        <v>0.4</v>
      </c>
      <c r="S27" s="44">
        <f t="shared" si="11"/>
        <v>0.40261566002426785</v>
      </c>
      <c r="T27" s="44">
        <f t="shared" si="11"/>
        <v>0.4</v>
      </c>
      <c r="U27" s="44">
        <f t="shared" si="11"/>
        <v>0.4</v>
      </c>
      <c r="V27" s="44">
        <f t="shared" si="11"/>
        <v>0.4</v>
      </c>
      <c r="W27" s="44">
        <f t="shared" si="11"/>
        <v>0.4032733109953562</v>
      </c>
      <c r="X27" s="44">
        <f t="shared" si="11"/>
        <v>0.8616999354387455</v>
      </c>
      <c r="Y27" s="44">
        <f t="shared" si="11"/>
        <v>0.4987182583214084</v>
      </c>
      <c r="Z27" s="44">
        <f t="shared" si="11"/>
        <v>0.4987182583214084</v>
      </c>
      <c r="AA27" s="44">
        <f t="shared" si="11"/>
        <v>0.4138719017155339</v>
      </c>
      <c r="AB27" s="44">
        <f t="shared" si="11"/>
        <v>0.40482390915469557</v>
      </c>
      <c r="AC27" s="44">
        <f t="shared" si="11"/>
        <v>0.4138719017155339</v>
      </c>
    </row>
    <row r="28" spans="1:29" s="12" customFormat="1" ht="8.25">
      <c r="A28" s="28"/>
      <c r="B28" s="35" t="s">
        <v>43</v>
      </c>
      <c r="C28" s="36"/>
      <c r="D28" s="46">
        <v>13.3333333333333</v>
      </c>
      <c r="E28" s="46">
        <v>13.3333333333333</v>
      </c>
      <c r="F28" s="46">
        <v>13.3333333333333</v>
      </c>
      <c r="G28" s="46">
        <v>13.3333333333333</v>
      </c>
      <c r="H28" s="46">
        <v>13.3333333333333</v>
      </c>
      <c r="I28" s="46">
        <v>13.3333333333333</v>
      </c>
      <c r="J28" s="46">
        <v>13.3333333333333</v>
      </c>
      <c r="K28" s="46">
        <v>13.3333333333333</v>
      </c>
      <c r="L28" s="46">
        <v>13.3333333333333</v>
      </c>
      <c r="M28" s="46">
        <v>13.3333333333333</v>
      </c>
      <c r="N28" s="46">
        <v>13.3333333333333</v>
      </c>
      <c r="O28" s="46">
        <v>13.3333333333333</v>
      </c>
      <c r="P28" s="46">
        <v>13.3333333333333</v>
      </c>
      <c r="Q28" s="46">
        <v>13.3333333333333</v>
      </c>
      <c r="R28" s="46">
        <v>13.3333333333333</v>
      </c>
      <c r="S28" s="46">
        <v>13.3333333333333</v>
      </c>
      <c r="T28" s="46">
        <v>13.3333333333333</v>
      </c>
      <c r="U28" s="46">
        <v>13.3333333333333</v>
      </c>
      <c r="V28" s="46">
        <v>13.3333333333333</v>
      </c>
      <c r="W28" s="46">
        <v>13.3333333333333</v>
      </c>
      <c r="X28" s="46">
        <v>13.3333333333333</v>
      </c>
      <c r="Y28" s="46">
        <v>13.3333333333333</v>
      </c>
      <c r="Z28" s="46">
        <v>13.3333333333333</v>
      </c>
      <c r="AA28" s="46">
        <v>13.3333333333333</v>
      </c>
      <c r="AB28" s="46">
        <v>13.3333333333333</v>
      </c>
      <c r="AC28" s="46">
        <v>13.3333333333333</v>
      </c>
    </row>
    <row r="29" spans="1:29" s="12" customFormat="1" ht="8.25">
      <c r="A29" s="28"/>
      <c r="B29" s="41" t="s">
        <v>2</v>
      </c>
      <c r="C29" s="38"/>
      <c r="D29" s="47">
        <v>1</v>
      </c>
      <c r="E29" s="47">
        <v>1</v>
      </c>
      <c r="F29" s="47">
        <v>1</v>
      </c>
      <c r="G29" s="47">
        <v>1</v>
      </c>
      <c r="H29" s="47">
        <v>1</v>
      </c>
      <c r="I29" s="47">
        <v>1</v>
      </c>
      <c r="J29" s="47">
        <v>1</v>
      </c>
      <c r="K29" s="47">
        <v>1</v>
      </c>
      <c r="L29" s="47">
        <v>1</v>
      </c>
      <c r="M29" s="47">
        <v>1</v>
      </c>
      <c r="N29" s="47">
        <v>1</v>
      </c>
      <c r="O29" s="47">
        <v>1</v>
      </c>
      <c r="P29" s="47">
        <v>1</v>
      </c>
      <c r="Q29" s="47">
        <v>1</v>
      </c>
      <c r="R29" s="47">
        <v>1</v>
      </c>
      <c r="S29" s="47">
        <v>1</v>
      </c>
      <c r="T29" s="47">
        <v>1</v>
      </c>
      <c r="U29" s="47">
        <v>1</v>
      </c>
      <c r="V29" s="47">
        <v>1</v>
      </c>
      <c r="W29" s="47">
        <v>1</v>
      </c>
      <c r="X29" s="47">
        <v>1</v>
      </c>
      <c r="Y29" s="47">
        <v>1</v>
      </c>
      <c r="Z29" s="47">
        <v>1</v>
      </c>
      <c r="AA29" s="47">
        <v>1</v>
      </c>
      <c r="AB29" s="47">
        <v>1</v>
      </c>
      <c r="AC29" s="47">
        <v>1</v>
      </c>
    </row>
    <row r="30" spans="1:29" s="12" customFormat="1" ht="8.25">
      <c r="A30" s="28"/>
      <c r="B30" s="41" t="s">
        <v>44</v>
      </c>
      <c r="C30" s="38"/>
      <c r="D30" s="39">
        <f aca="true" t="shared" si="12" ref="D30:AC30">D29*D28</f>
        <v>13.3333333333333</v>
      </c>
      <c r="E30" s="39">
        <f t="shared" si="12"/>
        <v>13.3333333333333</v>
      </c>
      <c r="F30" s="39">
        <f t="shared" si="12"/>
        <v>13.3333333333333</v>
      </c>
      <c r="G30" s="39">
        <f t="shared" si="12"/>
        <v>13.3333333333333</v>
      </c>
      <c r="H30" s="39">
        <f t="shared" si="12"/>
        <v>13.3333333333333</v>
      </c>
      <c r="I30" s="39">
        <f t="shared" si="12"/>
        <v>13.3333333333333</v>
      </c>
      <c r="J30" s="39">
        <f t="shared" si="12"/>
        <v>13.3333333333333</v>
      </c>
      <c r="K30" s="39">
        <f t="shared" si="12"/>
        <v>13.3333333333333</v>
      </c>
      <c r="L30" s="39">
        <f t="shared" si="12"/>
        <v>13.3333333333333</v>
      </c>
      <c r="M30" s="39">
        <f t="shared" si="12"/>
        <v>13.3333333333333</v>
      </c>
      <c r="N30" s="39">
        <f t="shared" si="12"/>
        <v>13.3333333333333</v>
      </c>
      <c r="O30" s="39">
        <f t="shared" si="12"/>
        <v>13.3333333333333</v>
      </c>
      <c r="P30" s="39">
        <f t="shared" si="12"/>
        <v>13.3333333333333</v>
      </c>
      <c r="Q30" s="39">
        <f t="shared" si="12"/>
        <v>13.3333333333333</v>
      </c>
      <c r="R30" s="39">
        <f t="shared" si="12"/>
        <v>13.3333333333333</v>
      </c>
      <c r="S30" s="39">
        <f t="shared" si="12"/>
        <v>13.3333333333333</v>
      </c>
      <c r="T30" s="39">
        <f t="shared" si="12"/>
        <v>13.3333333333333</v>
      </c>
      <c r="U30" s="39">
        <f t="shared" si="12"/>
        <v>13.3333333333333</v>
      </c>
      <c r="V30" s="39">
        <f t="shared" si="12"/>
        <v>13.3333333333333</v>
      </c>
      <c r="W30" s="39">
        <f t="shared" si="12"/>
        <v>13.3333333333333</v>
      </c>
      <c r="X30" s="39">
        <f t="shared" si="12"/>
        <v>13.3333333333333</v>
      </c>
      <c r="Y30" s="39">
        <f t="shared" si="12"/>
        <v>13.3333333333333</v>
      </c>
      <c r="Z30" s="39">
        <f t="shared" si="12"/>
        <v>13.3333333333333</v>
      </c>
      <c r="AA30" s="39">
        <f t="shared" si="12"/>
        <v>13.3333333333333</v>
      </c>
      <c r="AB30" s="39">
        <f t="shared" si="12"/>
        <v>13.3333333333333</v>
      </c>
      <c r="AC30" s="39">
        <f t="shared" si="12"/>
        <v>13.3333333333333</v>
      </c>
    </row>
    <row r="31" spans="1:29" s="14" customFormat="1" ht="9" thickBot="1">
      <c r="A31" s="48"/>
      <c r="B31" s="49" t="s">
        <v>45</v>
      </c>
      <c r="C31" s="49"/>
      <c r="D31" s="40">
        <f aca="true" t="shared" si="13" ref="D31:AC31">D15*D28</f>
        <v>653.3333333333317</v>
      </c>
      <c r="E31" s="40">
        <f t="shared" si="13"/>
        <v>653.3333333333317</v>
      </c>
      <c r="F31" s="40">
        <f t="shared" si="13"/>
        <v>653.3333333333317</v>
      </c>
      <c r="G31" s="40">
        <f t="shared" si="13"/>
        <v>439.9999999999989</v>
      </c>
      <c r="H31" s="40">
        <f t="shared" si="13"/>
        <v>439.9999999999989</v>
      </c>
      <c r="I31" s="40">
        <f t="shared" si="13"/>
        <v>653.3333333333317</v>
      </c>
      <c r="J31" s="40">
        <f t="shared" si="13"/>
        <v>866.6666666666645</v>
      </c>
      <c r="K31" s="40">
        <f t="shared" si="13"/>
        <v>866.6666666666645</v>
      </c>
      <c r="L31" s="40">
        <f t="shared" si="13"/>
        <v>866.6666666666645</v>
      </c>
      <c r="M31" s="40">
        <f t="shared" si="13"/>
        <v>653.3333333333317</v>
      </c>
      <c r="N31" s="40">
        <f t="shared" si="13"/>
        <v>199.9999999999995</v>
      </c>
      <c r="O31" s="40">
        <f t="shared" si="13"/>
        <v>866.6666666666645</v>
      </c>
      <c r="P31" s="40">
        <f t="shared" si="13"/>
        <v>959.9999999999976</v>
      </c>
      <c r="Q31" s="40">
        <f t="shared" si="13"/>
        <v>866.6666666666645</v>
      </c>
      <c r="R31" s="40">
        <f t="shared" si="13"/>
        <v>959.9999999999976</v>
      </c>
      <c r="S31" s="40">
        <f t="shared" si="13"/>
        <v>653.3333333333317</v>
      </c>
      <c r="T31" s="40">
        <f t="shared" si="13"/>
        <v>866.6666666666645</v>
      </c>
      <c r="U31" s="40">
        <f t="shared" si="13"/>
        <v>866.6666666666645</v>
      </c>
      <c r="V31" s="40">
        <f t="shared" si="13"/>
        <v>866.6666666666645</v>
      </c>
      <c r="W31" s="40">
        <f t="shared" si="13"/>
        <v>653.3333333333317</v>
      </c>
      <c r="X31" s="40">
        <f t="shared" si="13"/>
        <v>199.9999999999995</v>
      </c>
      <c r="Y31" s="40">
        <f t="shared" si="13"/>
        <v>439.9999999999989</v>
      </c>
      <c r="Z31" s="40">
        <f t="shared" si="13"/>
        <v>439.9999999999989</v>
      </c>
      <c r="AA31" s="40">
        <f t="shared" si="13"/>
        <v>653.3333333333317</v>
      </c>
      <c r="AB31" s="40">
        <f t="shared" si="13"/>
        <v>653.3333333333317</v>
      </c>
      <c r="AC31" s="40">
        <f t="shared" si="13"/>
        <v>653.3333333333317</v>
      </c>
    </row>
    <row r="32" spans="1:29" s="14" customFormat="1" ht="8.25">
      <c r="A32" s="48"/>
      <c r="B32" s="50" t="s">
        <v>11</v>
      </c>
      <c r="C32" s="87">
        <v>2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52"/>
      <c r="O32" s="53"/>
      <c r="P32" s="53"/>
      <c r="Q32" s="53"/>
      <c r="R32" s="53"/>
      <c r="S32" s="46"/>
      <c r="T32" s="46"/>
      <c r="U32" s="46"/>
      <c r="V32" s="46"/>
      <c r="W32" s="46"/>
      <c r="X32" s="52"/>
      <c r="Y32" s="46"/>
      <c r="Z32" s="46"/>
      <c r="AA32" s="46"/>
      <c r="AB32" s="46"/>
      <c r="AC32" s="46"/>
    </row>
    <row r="33" spans="1:29" s="14" customFormat="1" ht="8.25">
      <c r="A33" s="48"/>
      <c r="B33" s="54" t="s">
        <v>7</v>
      </c>
      <c r="C33" s="91">
        <v>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56"/>
      <c r="O33" s="47"/>
      <c r="P33" s="47"/>
      <c r="Q33" s="47"/>
      <c r="R33" s="47"/>
      <c r="S33" s="47"/>
      <c r="T33" s="47"/>
      <c r="U33" s="47"/>
      <c r="V33" s="47"/>
      <c r="W33" s="47"/>
      <c r="X33" s="56"/>
      <c r="Y33" s="47"/>
      <c r="Z33" s="47"/>
      <c r="AA33" s="47"/>
      <c r="AB33" s="47"/>
      <c r="AC33" s="47"/>
    </row>
    <row r="34" spans="1:29" s="14" customFormat="1" ht="8.25">
      <c r="A34" s="48"/>
      <c r="B34" s="54" t="s">
        <v>8</v>
      </c>
      <c r="C34" s="91">
        <v>4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56"/>
      <c r="O34" s="47"/>
      <c r="P34" s="47"/>
      <c r="Q34" s="47"/>
      <c r="R34" s="47"/>
      <c r="S34" s="47"/>
      <c r="T34" s="47"/>
      <c r="U34" s="47"/>
      <c r="V34" s="47"/>
      <c r="W34" s="47"/>
      <c r="X34" s="56"/>
      <c r="Y34" s="47"/>
      <c r="Z34" s="47"/>
      <c r="AA34" s="47"/>
      <c r="AB34" s="47"/>
      <c r="AC34" s="47"/>
    </row>
    <row r="35" spans="1:29" s="14" customFormat="1" ht="8.25">
      <c r="A35" s="48"/>
      <c r="B35" s="54"/>
      <c r="C35" s="91">
        <v>5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56"/>
      <c r="O35" s="47"/>
      <c r="P35" s="47"/>
      <c r="Q35" s="47"/>
      <c r="R35" s="47"/>
      <c r="S35" s="47"/>
      <c r="T35" s="47"/>
      <c r="U35" s="47"/>
      <c r="V35" s="47"/>
      <c r="W35" s="47"/>
      <c r="X35" s="56"/>
      <c r="Y35" s="47"/>
      <c r="Z35" s="47"/>
      <c r="AA35" s="47"/>
      <c r="AB35" s="47"/>
      <c r="AC35" s="47"/>
    </row>
    <row r="36" spans="1:29" s="14" customFormat="1" ht="8.25">
      <c r="A36" s="48"/>
      <c r="B36" s="54"/>
      <c r="C36" s="55">
        <v>6</v>
      </c>
      <c r="D36" s="47">
        <v>269.39</v>
      </c>
      <c r="E36" s="47">
        <v>293.33</v>
      </c>
      <c r="F36" s="47">
        <v>269.39</v>
      </c>
      <c r="G36" s="47">
        <v>129.9</v>
      </c>
      <c r="H36" s="47">
        <v>129.9</v>
      </c>
      <c r="I36" s="47">
        <v>301.88</v>
      </c>
      <c r="J36" s="47">
        <v>603.75</v>
      </c>
      <c r="K36" s="47">
        <v>646.25</v>
      </c>
      <c r="L36" s="47">
        <v>603.75</v>
      </c>
      <c r="M36" s="47">
        <v>325.45</v>
      </c>
      <c r="N36" s="56">
        <v>50.11</v>
      </c>
      <c r="O36" s="47">
        <v>465.11</v>
      </c>
      <c r="P36" s="47">
        <v>556.22</v>
      </c>
      <c r="Q36" s="47">
        <v>465.11</v>
      </c>
      <c r="R36" s="47">
        <v>556.22</v>
      </c>
      <c r="S36" s="47">
        <v>301.88</v>
      </c>
      <c r="T36" s="47">
        <v>603.75</v>
      </c>
      <c r="U36" s="47">
        <v>646.25</v>
      </c>
      <c r="V36" s="47">
        <v>603.75</v>
      </c>
      <c r="W36" s="47">
        <v>325.45</v>
      </c>
      <c r="X36" s="56">
        <v>50.11</v>
      </c>
      <c r="Y36" s="47">
        <v>129.9</v>
      </c>
      <c r="Z36" s="47">
        <v>129.9</v>
      </c>
      <c r="AA36" s="47">
        <v>269.39</v>
      </c>
      <c r="AB36" s="47">
        <v>293.33</v>
      </c>
      <c r="AC36" s="47">
        <v>269.39</v>
      </c>
    </row>
    <row r="37" spans="1:29" s="14" customFormat="1" ht="8.25">
      <c r="A37" s="48"/>
      <c r="B37" s="54"/>
      <c r="C37" s="55">
        <v>7</v>
      </c>
      <c r="D37" s="47">
        <v>269.39</v>
      </c>
      <c r="E37" s="47">
        <v>293.33</v>
      </c>
      <c r="F37" s="47">
        <v>269.39</v>
      </c>
      <c r="G37" s="47">
        <v>129.9</v>
      </c>
      <c r="H37" s="47">
        <v>129.9</v>
      </c>
      <c r="I37" s="47">
        <v>301.88</v>
      </c>
      <c r="J37" s="47">
        <v>603.75</v>
      </c>
      <c r="K37" s="47">
        <v>646.25</v>
      </c>
      <c r="L37" s="47">
        <v>603.75</v>
      </c>
      <c r="M37" s="47">
        <v>325.45</v>
      </c>
      <c r="N37" s="56">
        <v>50.11</v>
      </c>
      <c r="O37" s="47">
        <v>465.11</v>
      </c>
      <c r="P37" s="47">
        <v>556.22</v>
      </c>
      <c r="Q37" s="47">
        <v>465.11</v>
      </c>
      <c r="R37" s="47">
        <v>556.22</v>
      </c>
      <c r="S37" s="47">
        <v>301.88</v>
      </c>
      <c r="T37" s="47">
        <v>603.75</v>
      </c>
      <c r="U37" s="47">
        <v>646.25</v>
      </c>
      <c r="V37" s="47">
        <v>603.75</v>
      </c>
      <c r="W37" s="47">
        <v>325.45</v>
      </c>
      <c r="X37" s="56">
        <v>50.11</v>
      </c>
      <c r="Y37" s="47">
        <v>129.9</v>
      </c>
      <c r="Z37" s="47">
        <v>129.9</v>
      </c>
      <c r="AA37" s="47">
        <v>269.39</v>
      </c>
      <c r="AB37" s="47">
        <v>293.33</v>
      </c>
      <c r="AC37" s="47">
        <v>269.39</v>
      </c>
    </row>
    <row r="38" spans="1:29" s="14" customFormat="1" ht="8.25">
      <c r="A38" s="48"/>
      <c r="B38" s="54"/>
      <c r="C38" s="55">
        <v>8</v>
      </c>
      <c r="D38" s="47">
        <v>269.39</v>
      </c>
      <c r="E38" s="47">
        <v>293.33</v>
      </c>
      <c r="F38" s="47">
        <v>269.39</v>
      </c>
      <c r="G38" s="47">
        <v>129.9</v>
      </c>
      <c r="H38" s="47">
        <v>129.9</v>
      </c>
      <c r="I38" s="47">
        <v>301.88</v>
      </c>
      <c r="J38" s="47">
        <v>603.75</v>
      </c>
      <c r="K38" s="47">
        <v>646.25</v>
      </c>
      <c r="L38" s="47">
        <v>603.75</v>
      </c>
      <c r="M38" s="47">
        <v>325.45</v>
      </c>
      <c r="N38" s="56">
        <v>50.11</v>
      </c>
      <c r="O38" s="47">
        <v>465.11</v>
      </c>
      <c r="P38" s="47">
        <v>556.22</v>
      </c>
      <c r="Q38" s="47">
        <v>465.11</v>
      </c>
      <c r="R38" s="47">
        <v>556.22</v>
      </c>
      <c r="S38" s="47">
        <v>301.88</v>
      </c>
      <c r="T38" s="47">
        <v>603.75</v>
      </c>
      <c r="U38" s="47">
        <v>646.25</v>
      </c>
      <c r="V38" s="47">
        <v>603.75</v>
      </c>
      <c r="W38" s="47">
        <v>325.45</v>
      </c>
      <c r="X38" s="56">
        <v>50.11</v>
      </c>
      <c r="Y38" s="47">
        <v>129.9</v>
      </c>
      <c r="Z38" s="47">
        <v>129.9</v>
      </c>
      <c r="AA38" s="47">
        <v>269.39</v>
      </c>
      <c r="AB38" s="47">
        <v>293.33</v>
      </c>
      <c r="AC38" s="47">
        <v>269.39</v>
      </c>
    </row>
    <row r="39" spans="1:29" s="14" customFormat="1" ht="8.25">
      <c r="A39" s="48"/>
      <c r="B39" s="54"/>
      <c r="C39" s="55">
        <v>9</v>
      </c>
      <c r="D39" s="47">
        <v>269.39</v>
      </c>
      <c r="E39" s="47">
        <v>293.33</v>
      </c>
      <c r="F39" s="47">
        <v>269.39</v>
      </c>
      <c r="G39" s="47">
        <v>129.9</v>
      </c>
      <c r="H39" s="47">
        <v>129.9</v>
      </c>
      <c r="I39" s="47">
        <v>301.88</v>
      </c>
      <c r="J39" s="47">
        <v>603.75</v>
      </c>
      <c r="K39" s="47">
        <v>646.25</v>
      </c>
      <c r="L39" s="47">
        <v>603.75</v>
      </c>
      <c r="M39" s="47">
        <v>301.88</v>
      </c>
      <c r="N39" s="56">
        <v>0</v>
      </c>
      <c r="O39" s="47">
        <v>465.11</v>
      </c>
      <c r="P39" s="47">
        <v>476.02</v>
      </c>
      <c r="Q39" s="47">
        <v>465.11</v>
      </c>
      <c r="R39" s="47">
        <v>476.02</v>
      </c>
      <c r="S39" s="47">
        <v>301.88</v>
      </c>
      <c r="T39" s="47">
        <v>603.75</v>
      </c>
      <c r="U39" s="47">
        <v>646.25</v>
      </c>
      <c r="V39" s="47">
        <v>603.75</v>
      </c>
      <c r="W39" s="47">
        <v>301.88</v>
      </c>
      <c r="X39" s="56">
        <v>0</v>
      </c>
      <c r="Y39" s="47">
        <v>129.9</v>
      </c>
      <c r="Z39" s="47">
        <v>129.9</v>
      </c>
      <c r="AA39" s="47">
        <v>269.39</v>
      </c>
      <c r="AB39" s="47">
        <v>293.33</v>
      </c>
      <c r="AC39" s="47">
        <v>269.39</v>
      </c>
    </row>
    <row r="40" spans="1:29" s="14" customFormat="1" ht="8.25">
      <c r="A40" s="48"/>
      <c r="B40" s="54"/>
      <c r="C40" s="55">
        <v>10</v>
      </c>
      <c r="D40" s="47">
        <v>269.39</v>
      </c>
      <c r="E40" s="47">
        <v>293.33</v>
      </c>
      <c r="F40" s="47">
        <v>269.39</v>
      </c>
      <c r="G40" s="47">
        <v>129.9</v>
      </c>
      <c r="H40" s="47">
        <v>129.9</v>
      </c>
      <c r="I40" s="47">
        <v>301.88</v>
      </c>
      <c r="J40" s="47">
        <v>603.75</v>
      </c>
      <c r="K40" s="47">
        <v>646.25</v>
      </c>
      <c r="L40" s="47">
        <v>603.75</v>
      </c>
      <c r="M40" s="47">
        <v>301.88</v>
      </c>
      <c r="N40" s="56">
        <v>0</v>
      </c>
      <c r="O40" s="47">
        <v>465.11</v>
      </c>
      <c r="P40" s="47">
        <v>476.02</v>
      </c>
      <c r="Q40" s="47">
        <v>465.11</v>
      </c>
      <c r="R40" s="47">
        <v>476.02</v>
      </c>
      <c r="S40" s="47">
        <v>301.88</v>
      </c>
      <c r="T40" s="47">
        <v>603.75</v>
      </c>
      <c r="U40" s="47">
        <v>646.25</v>
      </c>
      <c r="V40" s="47">
        <v>603.75</v>
      </c>
      <c r="W40" s="47">
        <v>301.88</v>
      </c>
      <c r="X40" s="56">
        <v>0</v>
      </c>
      <c r="Y40" s="47">
        <v>129.9</v>
      </c>
      <c r="Z40" s="47">
        <v>129.9</v>
      </c>
      <c r="AA40" s="47">
        <v>269.39</v>
      </c>
      <c r="AB40" s="47">
        <v>293.33</v>
      </c>
      <c r="AC40" s="47">
        <v>269.39</v>
      </c>
    </row>
    <row r="41" spans="1:29" s="14" customFormat="1" ht="8.25">
      <c r="A41" s="48"/>
      <c r="B41" s="54"/>
      <c r="C41" s="55">
        <v>11</v>
      </c>
      <c r="D41" s="47">
        <v>269.39</v>
      </c>
      <c r="E41" s="47">
        <v>293.33</v>
      </c>
      <c r="F41" s="47">
        <v>269.39</v>
      </c>
      <c r="G41" s="47">
        <v>129.9</v>
      </c>
      <c r="H41" s="47">
        <v>129.9</v>
      </c>
      <c r="I41" s="47">
        <v>301.88</v>
      </c>
      <c r="J41" s="47">
        <v>603.75</v>
      </c>
      <c r="K41" s="47">
        <v>646.25</v>
      </c>
      <c r="L41" s="47">
        <v>603.75</v>
      </c>
      <c r="M41" s="47">
        <v>301.88</v>
      </c>
      <c r="N41" s="56">
        <v>0</v>
      </c>
      <c r="O41" s="47">
        <v>465.11</v>
      </c>
      <c r="P41" s="47">
        <v>476.02</v>
      </c>
      <c r="Q41" s="47">
        <v>465.11</v>
      </c>
      <c r="R41" s="47">
        <v>476.02</v>
      </c>
      <c r="S41" s="47">
        <v>301.88</v>
      </c>
      <c r="T41" s="47">
        <v>603.75</v>
      </c>
      <c r="U41" s="47">
        <v>646.25</v>
      </c>
      <c r="V41" s="47">
        <v>603.75</v>
      </c>
      <c r="W41" s="47">
        <v>301.88</v>
      </c>
      <c r="X41" s="56">
        <v>0</v>
      </c>
      <c r="Y41" s="47">
        <v>129.9</v>
      </c>
      <c r="Z41" s="47">
        <v>129.9</v>
      </c>
      <c r="AA41" s="47">
        <v>269.39</v>
      </c>
      <c r="AB41" s="47">
        <v>293.33</v>
      </c>
      <c r="AC41" s="47">
        <v>269.39</v>
      </c>
    </row>
    <row r="42" spans="1:29" s="14" customFormat="1" ht="8.25">
      <c r="A42" s="48"/>
      <c r="B42" s="54"/>
      <c r="C42" s="55">
        <v>12</v>
      </c>
      <c r="D42" s="47">
        <v>269.39</v>
      </c>
      <c r="E42" s="47">
        <v>293.33</v>
      </c>
      <c r="F42" s="47">
        <v>269.39</v>
      </c>
      <c r="G42" s="47">
        <v>129.9</v>
      </c>
      <c r="H42" s="47">
        <v>129.9</v>
      </c>
      <c r="I42" s="47">
        <v>301.88</v>
      </c>
      <c r="J42" s="47">
        <v>603.75</v>
      </c>
      <c r="K42" s="47">
        <v>646.25</v>
      </c>
      <c r="L42" s="47">
        <v>603.75</v>
      </c>
      <c r="M42" s="47">
        <v>301.88</v>
      </c>
      <c r="N42" s="56">
        <v>0</v>
      </c>
      <c r="O42" s="47">
        <v>465.11</v>
      </c>
      <c r="P42" s="47">
        <v>476.02</v>
      </c>
      <c r="Q42" s="47">
        <v>465.11</v>
      </c>
      <c r="R42" s="47">
        <v>476.02</v>
      </c>
      <c r="S42" s="47">
        <v>301.88</v>
      </c>
      <c r="T42" s="47">
        <v>603.75</v>
      </c>
      <c r="U42" s="47">
        <v>646.25</v>
      </c>
      <c r="V42" s="47">
        <v>603.75</v>
      </c>
      <c r="W42" s="47">
        <v>301.88</v>
      </c>
      <c r="X42" s="56">
        <v>0</v>
      </c>
      <c r="Y42" s="47">
        <v>129.9</v>
      </c>
      <c r="Z42" s="47">
        <v>129.9</v>
      </c>
      <c r="AA42" s="47">
        <v>269.39</v>
      </c>
      <c r="AB42" s="47">
        <v>293.33</v>
      </c>
      <c r="AC42" s="47">
        <v>269.39</v>
      </c>
    </row>
    <row r="43" spans="1:29" s="14" customFormat="1" ht="8.25">
      <c r="A43" s="48"/>
      <c r="B43" s="54"/>
      <c r="C43" s="57" t="s">
        <v>9</v>
      </c>
      <c r="D43" s="47">
        <v>208.93</v>
      </c>
      <c r="E43" s="47">
        <v>293.33</v>
      </c>
      <c r="F43" s="47">
        <v>208.93</v>
      </c>
      <c r="G43" s="47">
        <v>0</v>
      </c>
      <c r="H43" s="47">
        <v>0</v>
      </c>
      <c r="I43" s="47">
        <v>301.88</v>
      </c>
      <c r="J43" s="47">
        <v>603.75</v>
      </c>
      <c r="K43" s="47">
        <v>646.25</v>
      </c>
      <c r="L43" s="47">
        <v>603.75</v>
      </c>
      <c r="M43" s="47">
        <v>210.49</v>
      </c>
      <c r="N43" s="56">
        <v>0</v>
      </c>
      <c r="O43" s="47">
        <v>465.11</v>
      </c>
      <c r="P43" s="47">
        <v>476.02</v>
      </c>
      <c r="Q43" s="47">
        <v>465.11</v>
      </c>
      <c r="R43" s="47">
        <v>476.02</v>
      </c>
      <c r="S43" s="47">
        <v>301.88</v>
      </c>
      <c r="T43" s="47">
        <v>603.75</v>
      </c>
      <c r="U43" s="47">
        <v>646.25</v>
      </c>
      <c r="V43" s="47">
        <v>603.75</v>
      </c>
      <c r="W43" s="47">
        <v>210.49</v>
      </c>
      <c r="X43" s="56">
        <v>0</v>
      </c>
      <c r="Y43" s="47">
        <v>0</v>
      </c>
      <c r="Z43" s="47">
        <v>0</v>
      </c>
      <c r="AA43" s="47">
        <v>208.93</v>
      </c>
      <c r="AB43" s="47">
        <v>293.33</v>
      </c>
      <c r="AC43" s="47">
        <v>208.93</v>
      </c>
    </row>
    <row r="44" spans="1:29" s="12" customFormat="1" ht="9" thickBot="1">
      <c r="A44" s="28"/>
      <c r="B44" s="58"/>
      <c r="C44" s="59" t="s">
        <v>10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1">
        <v>0</v>
      </c>
      <c r="O44" s="60">
        <v>0</v>
      </c>
      <c r="P44" s="60">
        <v>0</v>
      </c>
      <c r="Q44" s="62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</row>
    <row r="45" spans="1:29" s="12" customFormat="1" ht="9" thickBot="1">
      <c r="A45" s="28"/>
      <c r="B45" s="63" t="s">
        <v>16</v>
      </c>
      <c r="C45" s="63"/>
      <c r="D45" s="64">
        <f aca="true" t="shared" si="14" ref="D45:AC45">SUM(D32:D44)</f>
        <v>2094.6599999999994</v>
      </c>
      <c r="E45" s="64">
        <f t="shared" si="14"/>
        <v>2346.64</v>
      </c>
      <c r="F45" s="64">
        <f t="shared" si="14"/>
        <v>2094.6599999999994</v>
      </c>
      <c r="G45" s="64">
        <f t="shared" si="14"/>
        <v>909.3</v>
      </c>
      <c r="H45" s="64">
        <f t="shared" si="14"/>
        <v>909.3</v>
      </c>
      <c r="I45" s="64">
        <f t="shared" si="14"/>
        <v>2415.0400000000004</v>
      </c>
      <c r="J45" s="64">
        <f t="shared" si="14"/>
        <v>4830</v>
      </c>
      <c r="K45" s="64">
        <f t="shared" si="14"/>
        <v>5170</v>
      </c>
      <c r="L45" s="64">
        <f t="shared" si="14"/>
        <v>4830</v>
      </c>
      <c r="M45" s="64">
        <f t="shared" si="14"/>
        <v>2394.3600000000006</v>
      </c>
      <c r="N45" s="64">
        <f t="shared" si="14"/>
        <v>150.32999999999998</v>
      </c>
      <c r="O45" s="64">
        <f t="shared" si="14"/>
        <v>3720.8800000000006</v>
      </c>
      <c r="P45" s="64">
        <f t="shared" si="14"/>
        <v>4048.76</v>
      </c>
      <c r="Q45" s="64">
        <f t="shared" si="14"/>
        <v>3720.8800000000006</v>
      </c>
      <c r="R45" s="64">
        <f t="shared" si="14"/>
        <v>4048.76</v>
      </c>
      <c r="S45" s="64">
        <f t="shared" si="14"/>
        <v>2415.0400000000004</v>
      </c>
      <c r="T45" s="64">
        <f t="shared" si="14"/>
        <v>4830</v>
      </c>
      <c r="U45" s="64">
        <f t="shared" si="14"/>
        <v>5170</v>
      </c>
      <c r="V45" s="64">
        <f t="shared" si="14"/>
        <v>4830</v>
      </c>
      <c r="W45" s="64">
        <f t="shared" si="14"/>
        <v>2394.3600000000006</v>
      </c>
      <c r="X45" s="64">
        <f t="shared" si="14"/>
        <v>150.32999999999998</v>
      </c>
      <c r="Y45" s="64">
        <f t="shared" si="14"/>
        <v>909.3</v>
      </c>
      <c r="Z45" s="64">
        <f t="shared" si="14"/>
        <v>909.3</v>
      </c>
      <c r="AA45" s="64">
        <f t="shared" si="14"/>
        <v>2094.6599999999994</v>
      </c>
      <c r="AB45" s="64">
        <f t="shared" si="14"/>
        <v>2346.64</v>
      </c>
      <c r="AC45" s="64">
        <f t="shared" si="14"/>
        <v>2094.6599999999994</v>
      </c>
    </row>
    <row r="46" spans="1:29" s="14" customFormat="1" ht="8.25">
      <c r="A46" s="48"/>
      <c r="B46" s="50" t="s">
        <v>15</v>
      </c>
      <c r="C46" s="51">
        <v>2</v>
      </c>
      <c r="D46" s="46"/>
      <c r="E46" s="46"/>
      <c r="F46" s="47"/>
      <c r="G46" s="46"/>
      <c r="H46" s="47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7"/>
      <c r="Y46" s="47"/>
      <c r="Z46" s="47"/>
      <c r="AA46" s="47"/>
      <c r="AB46" s="46"/>
      <c r="AC46" s="47"/>
    </row>
    <row r="47" spans="1:29" s="14" customFormat="1" ht="8.25">
      <c r="A47" s="48"/>
      <c r="B47" s="54" t="s">
        <v>1</v>
      </c>
      <c r="C47" s="55">
        <v>3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</row>
    <row r="48" spans="1:29" s="14" customFormat="1" ht="8.25">
      <c r="A48" s="48"/>
      <c r="B48" s="54" t="s">
        <v>7</v>
      </c>
      <c r="C48" s="55">
        <v>4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</row>
    <row r="49" spans="1:29" s="14" customFormat="1" ht="8.25">
      <c r="A49" s="48"/>
      <c r="B49" s="54" t="s">
        <v>6</v>
      </c>
      <c r="C49" s="55">
        <v>5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</row>
    <row r="50" spans="1:29" s="14" customFormat="1" ht="8.25">
      <c r="A50" s="48"/>
      <c r="B50" s="54"/>
      <c r="C50" s="55">
        <v>6</v>
      </c>
      <c r="D50" s="47">
        <v>26.25</v>
      </c>
      <c r="E50" s="47">
        <v>27.5</v>
      </c>
      <c r="F50" s="47">
        <v>26.25</v>
      </c>
      <c r="G50" s="47">
        <v>22.083</v>
      </c>
      <c r="H50" s="47">
        <v>22.083</v>
      </c>
      <c r="I50" s="47">
        <v>22.5</v>
      </c>
      <c r="J50" s="47">
        <v>0</v>
      </c>
      <c r="K50" s="47">
        <v>0</v>
      </c>
      <c r="L50" s="47">
        <v>0</v>
      </c>
      <c r="M50" s="47">
        <v>22.5</v>
      </c>
      <c r="N50" s="47">
        <v>19.66666666</v>
      </c>
      <c r="O50" s="47">
        <v>35.75</v>
      </c>
      <c r="P50" s="47">
        <v>38.75</v>
      </c>
      <c r="Q50" s="47">
        <v>35.75</v>
      </c>
      <c r="R50" s="47">
        <v>38.75</v>
      </c>
      <c r="S50" s="47">
        <v>22.5</v>
      </c>
      <c r="T50" s="47">
        <v>0</v>
      </c>
      <c r="U50" s="47">
        <v>0</v>
      </c>
      <c r="V50" s="47">
        <v>0</v>
      </c>
      <c r="W50" s="47">
        <v>22.5</v>
      </c>
      <c r="X50" s="47">
        <v>19.66666666</v>
      </c>
      <c r="Y50" s="47">
        <v>22.083</v>
      </c>
      <c r="Z50" s="47">
        <v>22.083</v>
      </c>
      <c r="AA50" s="47">
        <v>26.25</v>
      </c>
      <c r="AB50" s="47">
        <v>27.5</v>
      </c>
      <c r="AC50" s="47">
        <v>26.25</v>
      </c>
    </row>
    <row r="51" spans="1:29" s="14" customFormat="1" ht="8.25">
      <c r="A51" s="48"/>
      <c r="B51" s="54"/>
      <c r="C51" s="65">
        <v>7</v>
      </c>
      <c r="D51" s="47">
        <v>26.25</v>
      </c>
      <c r="E51" s="47">
        <v>27.5</v>
      </c>
      <c r="F51" s="47">
        <v>26.25</v>
      </c>
      <c r="G51" s="47">
        <v>22.083</v>
      </c>
      <c r="H51" s="47">
        <v>22.083</v>
      </c>
      <c r="I51" s="47">
        <v>22.5</v>
      </c>
      <c r="J51" s="47">
        <v>0</v>
      </c>
      <c r="K51" s="47">
        <v>0</v>
      </c>
      <c r="L51" s="47">
        <v>0</v>
      </c>
      <c r="M51" s="47">
        <v>22.5</v>
      </c>
      <c r="N51" s="47">
        <v>19.66666666</v>
      </c>
      <c r="O51" s="47">
        <v>35.75</v>
      </c>
      <c r="P51" s="47">
        <v>38.75</v>
      </c>
      <c r="Q51" s="47">
        <v>35.75</v>
      </c>
      <c r="R51" s="47">
        <v>38.75</v>
      </c>
      <c r="S51" s="47">
        <v>22.5</v>
      </c>
      <c r="T51" s="47">
        <v>0</v>
      </c>
      <c r="U51" s="47">
        <v>0</v>
      </c>
      <c r="V51" s="47">
        <v>0</v>
      </c>
      <c r="W51" s="47">
        <v>22.5</v>
      </c>
      <c r="X51" s="47">
        <v>19.66666666</v>
      </c>
      <c r="Y51" s="47">
        <v>22.083</v>
      </c>
      <c r="Z51" s="47">
        <v>22.083</v>
      </c>
      <c r="AA51" s="47">
        <v>26.25</v>
      </c>
      <c r="AB51" s="47">
        <v>27.5</v>
      </c>
      <c r="AC51" s="47">
        <v>26.25</v>
      </c>
    </row>
    <row r="52" spans="1:29" s="14" customFormat="1" ht="8.25">
      <c r="A52" s="48"/>
      <c r="B52" s="54"/>
      <c r="C52" s="55">
        <v>8</v>
      </c>
      <c r="D52" s="47">
        <v>26.25</v>
      </c>
      <c r="E52" s="47">
        <v>27.5</v>
      </c>
      <c r="F52" s="47">
        <v>26.25</v>
      </c>
      <c r="G52" s="47">
        <v>22.083</v>
      </c>
      <c r="H52" s="47">
        <v>22.083</v>
      </c>
      <c r="I52" s="47">
        <v>22.5</v>
      </c>
      <c r="J52" s="47">
        <v>0</v>
      </c>
      <c r="K52" s="47">
        <v>0</v>
      </c>
      <c r="L52" s="47">
        <v>0</v>
      </c>
      <c r="M52" s="47">
        <v>22.5</v>
      </c>
      <c r="N52" s="47">
        <v>19.66666666</v>
      </c>
      <c r="O52" s="47">
        <v>35.75</v>
      </c>
      <c r="P52" s="47">
        <v>38.75</v>
      </c>
      <c r="Q52" s="47">
        <v>35.75</v>
      </c>
      <c r="R52" s="47">
        <v>38.75</v>
      </c>
      <c r="S52" s="47">
        <v>22.5</v>
      </c>
      <c r="T52" s="47">
        <v>0</v>
      </c>
      <c r="U52" s="47">
        <v>0</v>
      </c>
      <c r="V52" s="47">
        <v>0</v>
      </c>
      <c r="W52" s="47">
        <v>22.5</v>
      </c>
      <c r="X52" s="47">
        <v>19.66666666</v>
      </c>
      <c r="Y52" s="47">
        <v>22.083</v>
      </c>
      <c r="Z52" s="47">
        <v>22.083</v>
      </c>
      <c r="AA52" s="47">
        <v>26.25</v>
      </c>
      <c r="AB52" s="47">
        <v>27.5</v>
      </c>
      <c r="AC52" s="47">
        <v>26.25</v>
      </c>
    </row>
    <row r="53" spans="1:29" s="14" customFormat="1" ht="8.25">
      <c r="A53" s="48"/>
      <c r="B53" s="54"/>
      <c r="C53" s="55">
        <v>9</v>
      </c>
      <c r="D53" s="47">
        <v>26.25</v>
      </c>
      <c r="E53" s="47">
        <v>27.5</v>
      </c>
      <c r="F53" s="47">
        <v>26.25</v>
      </c>
      <c r="G53" s="47">
        <v>22.083</v>
      </c>
      <c r="H53" s="47">
        <v>22.083</v>
      </c>
      <c r="I53" s="47">
        <v>22.5</v>
      </c>
      <c r="J53" s="47">
        <v>0</v>
      </c>
      <c r="K53" s="47">
        <v>0</v>
      </c>
      <c r="L53" s="47">
        <v>0</v>
      </c>
      <c r="M53" s="47">
        <v>22.5</v>
      </c>
      <c r="N53" s="47">
        <v>0</v>
      </c>
      <c r="O53" s="47">
        <v>35.75</v>
      </c>
      <c r="P53" s="47">
        <v>38.75</v>
      </c>
      <c r="Q53" s="47">
        <v>35.75</v>
      </c>
      <c r="R53" s="47">
        <v>38.75</v>
      </c>
      <c r="S53" s="47">
        <v>22.5</v>
      </c>
      <c r="T53" s="47">
        <v>0</v>
      </c>
      <c r="U53" s="47">
        <v>0</v>
      </c>
      <c r="V53" s="47">
        <v>0</v>
      </c>
      <c r="W53" s="47">
        <v>22.5</v>
      </c>
      <c r="X53" s="47">
        <v>0</v>
      </c>
      <c r="Y53" s="47">
        <v>22.083</v>
      </c>
      <c r="Z53" s="47">
        <v>22.083</v>
      </c>
      <c r="AA53" s="47">
        <v>26.25</v>
      </c>
      <c r="AB53" s="47">
        <v>27.5</v>
      </c>
      <c r="AC53" s="47">
        <v>26.25</v>
      </c>
    </row>
    <row r="54" spans="1:29" s="14" customFormat="1" ht="8.25">
      <c r="A54" s="48"/>
      <c r="B54" s="54"/>
      <c r="C54" s="55">
        <v>10</v>
      </c>
      <c r="D54" s="47">
        <v>26.25</v>
      </c>
      <c r="E54" s="47">
        <v>27.5</v>
      </c>
      <c r="F54" s="47">
        <v>26.25</v>
      </c>
      <c r="G54" s="47">
        <v>22.083</v>
      </c>
      <c r="H54" s="47">
        <v>22.083</v>
      </c>
      <c r="I54" s="47">
        <v>22.5</v>
      </c>
      <c r="J54" s="47">
        <v>0</v>
      </c>
      <c r="K54" s="47">
        <v>0</v>
      </c>
      <c r="L54" s="47">
        <v>0</v>
      </c>
      <c r="M54" s="47">
        <v>22.5</v>
      </c>
      <c r="N54" s="47">
        <v>0</v>
      </c>
      <c r="O54" s="47">
        <v>35.75</v>
      </c>
      <c r="P54" s="47">
        <v>38.75</v>
      </c>
      <c r="Q54" s="47">
        <v>35.75</v>
      </c>
      <c r="R54" s="47">
        <v>38.75</v>
      </c>
      <c r="S54" s="47">
        <v>22.5</v>
      </c>
      <c r="T54" s="47">
        <v>0</v>
      </c>
      <c r="U54" s="47">
        <v>0</v>
      </c>
      <c r="V54" s="47">
        <v>0</v>
      </c>
      <c r="W54" s="47">
        <v>22.5</v>
      </c>
      <c r="X54" s="47">
        <v>0</v>
      </c>
      <c r="Y54" s="47">
        <v>22.083</v>
      </c>
      <c r="Z54" s="47">
        <v>22.083</v>
      </c>
      <c r="AA54" s="47">
        <v>26.25</v>
      </c>
      <c r="AB54" s="47">
        <v>27.5</v>
      </c>
      <c r="AC54" s="47">
        <v>26.25</v>
      </c>
    </row>
    <row r="55" spans="1:29" s="14" customFormat="1" ht="8.25">
      <c r="A55" s="48"/>
      <c r="B55" s="54"/>
      <c r="C55" s="55">
        <v>11</v>
      </c>
      <c r="D55" s="47">
        <v>26.25</v>
      </c>
      <c r="E55" s="47">
        <v>27.5</v>
      </c>
      <c r="F55" s="47">
        <v>26.25</v>
      </c>
      <c r="G55" s="47">
        <v>22.083</v>
      </c>
      <c r="H55" s="47">
        <v>22.083</v>
      </c>
      <c r="I55" s="47">
        <v>22.5</v>
      </c>
      <c r="J55" s="47">
        <v>0</v>
      </c>
      <c r="K55" s="47">
        <v>0</v>
      </c>
      <c r="L55" s="47">
        <v>0</v>
      </c>
      <c r="M55" s="47">
        <v>22.5</v>
      </c>
      <c r="N55" s="47">
        <v>0</v>
      </c>
      <c r="O55" s="47">
        <v>35.75</v>
      </c>
      <c r="P55" s="47">
        <v>38.75</v>
      </c>
      <c r="Q55" s="47">
        <v>35.75</v>
      </c>
      <c r="R55" s="47">
        <v>38.75</v>
      </c>
      <c r="S55" s="47">
        <v>22.5</v>
      </c>
      <c r="T55" s="47">
        <v>0</v>
      </c>
      <c r="U55" s="47">
        <v>0</v>
      </c>
      <c r="V55" s="47">
        <v>0</v>
      </c>
      <c r="W55" s="47">
        <v>22.5</v>
      </c>
      <c r="X55" s="47">
        <v>0</v>
      </c>
      <c r="Y55" s="47">
        <v>22.083</v>
      </c>
      <c r="Z55" s="47">
        <v>22.083</v>
      </c>
      <c r="AA55" s="47">
        <v>26.25</v>
      </c>
      <c r="AB55" s="47">
        <v>27.5</v>
      </c>
      <c r="AC55" s="47">
        <v>26.25</v>
      </c>
    </row>
    <row r="56" spans="1:29" s="14" customFormat="1" ht="8.25">
      <c r="A56" s="48"/>
      <c r="B56" s="54"/>
      <c r="C56" s="55">
        <v>12</v>
      </c>
      <c r="D56" s="47">
        <v>26.25</v>
      </c>
      <c r="E56" s="47">
        <v>27.5</v>
      </c>
      <c r="F56" s="47">
        <v>26.25</v>
      </c>
      <c r="G56" s="47">
        <v>22.083</v>
      </c>
      <c r="H56" s="47">
        <v>22.083</v>
      </c>
      <c r="I56" s="47">
        <v>22.5</v>
      </c>
      <c r="J56" s="47">
        <v>0</v>
      </c>
      <c r="K56" s="47">
        <v>0</v>
      </c>
      <c r="L56" s="47">
        <v>0</v>
      </c>
      <c r="M56" s="47">
        <v>22.5</v>
      </c>
      <c r="N56" s="47">
        <v>0</v>
      </c>
      <c r="O56" s="47">
        <v>35.75</v>
      </c>
      <c r="P56" s="47">
        <v>38.75</v>
      </c>
      <c r="Q56" s="47">
        <v>35.75</v>
      </c>
      <c r="R56" s="47">
        <v>38.75</v>
      </c>
      <c r="S56" s="47">
        <v>22.5</v>
      </c>
      <c r="T56" s="47">
        <v>0</v>
      </c>
      <c r="U56" s="47">
        <v>0</v>
      </c>
      <c r="V56" s="47">
        <v>0</v>
      </c>
      <c r="W56" s="47">
        <v>22.5</v>
      </c>
      <c r="X56" s="47">
        <v>0</v>
      </c>
      <c r="Y56" s="47">
        <v>22.083</v>
      </c>
      <c r="Z56" s="47">
        <v>22.083</v>
      </c>
      <c r="AA56" s="47">
        <v>26.25</v>
      </c>
      <c r="AB56" s="47">
        <v>27.5</v>
      </c>
      <c r="AC56" s="47">
        <v>26.25</v>
      </c>
    </row>
    <row r="57" spans="1:29" s="14" customFormat="1" ht="8.25">
      <c r="A57" s="48"/>
      <c r="B57" s="54"/>
      <c r="C57" s="57" t="s">
        <v>9</v>
      </c>
      <c r="D57" s="47">
        <v>26.25</v>
      </c>
      <c r="E57" s="47">
        <v>27.5</v>
      </c>
      <c r="F57" s="47">
        <v>26.25</v>
      </c>
      <c r="G57" s="47">
        <v>0</v>
      </c>
      <c r="H57" s="47">
        <v>0</v>
      </c>
      <c r="I57" s="47">
        <v>22.5</v>
      </c>
      <c r="J57" s="47">
        <v>0</v>
      </c>
      <c r="K57" s="47">
        <v>0</v>
      </c>
      <c r="L57" s="47">
        <v>0</v>
      </c>
      <c r="M57" s="47">
        <v>22.5</v>
      </c>
      <c r="N57" s="47">
        <v>0</v>
      </c>
      <c r="O57" s="47">
        <v>35.75</v>
      </c>
      <c r="P57" s="47">
        <v>38.75</v>
      </c>
      <c r="Q57" s="47">
        <v>35.75</v>
      </c>
      <c r="R57" s="47">
        <v>38.75</v>
      </c>
      <c r="S57" s="47">
        <v>22.5</v>
      </c>
      <c r="T57" s="47">
        <v>0</v>
      </c>
      <c r="U57" s="47">
        <v>0</v>
      </c>
      <c r="V57" s="47">
        <v>0</v>
      </c>
      <c r="W57" s="47">
        <v>22.5</v>
      </c>
      <c r="X57" s="47">
        <v>0</v>
      </c>
      <c r="Y57" s="47">
        <v>0</v>
      </c>
      <c r="Z57" s="47">
        <v>0</v>
      </c>
      <c r="AA57" s="47">
        <v>26.25</v>
      </c>
      <c r="AB57" s="47">
        <v>27.5</v>
      </c>
      <c r="AC57" s="47">
        <v>26.25</v>
      </c>
    </row>
    <row r="58" spans="1:29" s="14" customFormat="1" ht="9" thickBot="1">
      <c r="A58" s="48"/>
      <c r="B58" s="66"/>
      <c r="C58" s="67" t="s">
        <v>10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</row>
    <row r="59" spans="1:29" s="12" customFormat="1" ht="9" thickBot="1">
      <c r="A59" s="28"/>
      <c r="B59" s="63" t="s">
        <v>17</v>
      </c>
      <c r="C59" s="63"/>
      <c r="D59" s="64">
        <f aca="true" t="shared" si="15" ref="D59:AC59">SUM(D46:D58)</f>
        <v>210</v>
      </c>
      <c r="E59" s="64">
        <f t="shared" si="15"/>
        <v>220</v>
      </c>
      <c r="F59" s="64">
        <f t="shared" si="15"/>
        <v>210</v>
      </c>
      <c r="G59" s="64">
        <f t="shared" si="15"/>
        <v>154.581</v>
      </c>
      <c r="H59" s="64">
        <f t="shared" si="15"/>
        <v>154.581</v>
      </c>
      <c r="I59" s="64">
        <f t="shared" si="15"/>
        <v>180</v>
      </c>
      <c r="J59" s="64">
        <f t="shared" si="15"/>
        <v>0</v>
      </c>
      <c r="K59" s="64">
        <f t="shared" si="15"/>
        <v>0</v>
      </c>
      <c r="L59" s="64">
        <f t="shared" si="15"/>
        <v>0</v>
      </c>
      <c r="M59" s="64">
        <f t="shared" si="15"/>
        <v>180</v>
      </c>
      <c r="N59" s="64">
        <f t="shared" si="15"/>
        <v>58.99999998</v>
      </c>
      <c r="O59" s="64">
        <f t="shared" si="15"/>
        <v>286</v>
      </c>
      <c r="P59" s="64">
        <f t="shared" si="15"/>
        <v>310</v>
      </c>
      <c r="Q59" s="64">
        <f t="shared" si="15"/>
        <v>286</v>
      </c>
      <c r="R59" s="64">
        <f t="shared" si="15"/>
        <v>310</v>
      </c>
      <c r="S59" s="64">
        <f t="shared" si="15"/>
        <v>180</v>
      </c>
      <c r="T59" s="64">
        <f t="shared" si="15"/>
        <v>0</v>
      </c>
      <c r="U59" s="64">
        <f t="shared" si="15"/>
        <v>0</v>
      </c>
      <c r="V59" s="64">
        <f t="shared" si="15"/>
        <v>0</v>
      </c>
      <c r="W59" s="64">
        <f t="shared" si="15"/>
        <v>180</v>
      </c>
      <c r="X59" s="64">
        <f t="shared" si="15"/>
        <v>58.99999998</v>
      </c>
      <c r="Y59" s="64">
        <f t="shared" si="15"/>
        <v>154.581</v>
      </c>
      <c r="Z59" s="64">
        <f t="shared" si="15"/>
        <v>154.581</v>
      </c>
      <c r="AA59" s="64">
        <f t="shared" si="15"/>
        <v>210</v>
      </c>
      <c r="AB59" s="64">
        <f t="shared" si="15"/>
        <v>220</v>
      </c>
      <c r="AC59" s="64">
        <f t="shared" si="15"/>
        <v>210</v>
      </c>
    </row>
    <row r="60" spans="1:29" s="12" customFormat="1" ht="8.25">
      <c r="A60" s="28"/>
      <c r="B60" s="69" t="s">
        <v>18</v>
      </c>
      <c r="C60" s="70">
        <v>2</v>
      </c>
      <c r="D60" s="71">
        <v>125</v>
      </c>
      <c r="E60" s="71">
        <v>125</v>
      </c>
      <c r="F60" s="71">
        <v>125</v>
      </c>
      <c r="G60" s="71">
        <v>125</v>
      </c>
      <c r="H60" s="71">
        <v>80</v>
      </c>
      <c r="I60" s="71">
        <v>125</v>
      </c>
      <c r="J60" s="71">
        <v>125</v>
      </c>
      <c r="K60" s="71">
        <v>125</v>
      </c>
      <c r="L60" s="71">
        <v>125</v>
      </c>
      <c r="M60" s="71">
        <v>80</v>
      </c>
      <c r="N60" s="71">
        <v>80</v>
      </c>
      <c r="O60" s="71">
        <v>125</v>
      </c>
      <c r="P60" s="71">
        <v>80</v>
      </c>
      <c r="Q60" s="71">
        <v>80</v>
      </c>
      <c r="R60" s="71">
        <v>80</v>
      </c>
      <c r="S60" s="71">
        <v>80</v>
      </c>
      <c r="T60" s="71">
        <v>80</v>
      </c>
      <c r="U60" s="71">
        <v>80</v>
      </c>
      <c r="V60" s="71">
        <v>80</v>
      </c>
      <c r="W60" s="71">
        <v>80</v>
      </c>
      <c r="X60" s="71">
        <v>80</v>
      </c>
      <c r="Y60" s="71">
        <v>80</v>
      </c>
      <c r="Z60" s="71">
        <v>80</v>
      </c>
      <c r="AA60" s="71">
        <v>80</v>
      </c>
      <c r="AB60" s="71">
        <v>80</v>
      </c>
      <c r="AC60" s="71">
        <v>80</v>
      </c>
    </row>
    <row r="61" spans="1:29" s="12" customFormat="1" ht="8.25">
      <c r="A61" s="28"/>
      <c r="B61" s="72" t="s">
        <v>7</v>
      </c>
      <c r="C61" s="73">
        <v>3</v>
      </c>
      <c r="D61" s="74">
        <v>80</v>
      </c>
      <c r="E61" s="74">
        <v>80</v>
      </c>
      <c r="F61" s="74">
        <v>80</v>
      </c>
      <c r="G61" s="74">
        <v>80</v>
      </c>
      <c r="H61" s="74">
        <v>80</v>
      </c>
      <c r="I61" s="74">
        <v>80</v>
      </c>
      <c r="J61" s="74">
        <v>80</v>
      </c>
      <c r="K61" s="74">
        <v>80</v>
      </c>
      <c r="L61" s="74">
        <v>80</v>
      </c>
      <c r="M61" s="74">
        <v>80</v>
      </c>
      <c r="N61" s="74">
        <v>80</v>
      </c>
      <c r="O61" s="74">
        <v>80</v>
      </c>
      <c r="P61" s="74">
        <v>80</v>
      </c>
      <c r="Q61" s="74">
        <v>80</v>
      </c>
      <c r="R61" s="74">
        <v>80</v>
      </c>
      <c r="S61" s="74">
        <v>80</v>
      </c>
      <c r="T61" s="74">
        <v>80</v>
      </c>
      <c r="U61" s="74">
        <v>80</v>
      </c>
      <c r="V61" s="74">
        <v>80</v>
      </c>
      <c r="W61" s="74">
        <v>80</v>
      </c>
      <c r="X61" s="74">
        <v>80</v>
      </c>
      <c r="Y61" s="74">
        <v>80</v>
      </c>
      <c r="Z61" s="74">
        <v>80</v>
      </c>
      <c r="AA61" s="74">
        <v>80</v>
      </c>
      <c r="AB61" s="74">
        <v>80</v>
      </c>
      <c r="AC61" s="74">
        <v>80</v>
      </c>
    </row>
    <row r="62" spans="1:29" s="12" customFormat="1" ht="8.25">
      <c r="A62" s="28"/>
      <c r="B62" s="72" t="s">
        <v>4</v>
      </c>
      <c r="C62" s="75">
        <v>4</v>
      </c>
      <c r="D62" s="76">
        <v>80</v>
      </c>
      <c r="E62" s="76">
        <v>80</v>
      </c>
      <c r="F62" s="76">
        <v>80</v>
      </c>
      <c r="G62" s="76">
        <v>80</v>
      </c>
      <c r="H62" s="76">
        <v>80</v>
      </c>
      <c r="I62" s="76">
        <v>80</v>
      </c>
      <c r="J62" s="76">
        <v>80</v>
      </c>
      <c r="K62" s="76">
        <v>80</v>
      </c>
      <c r="L62" s="76">
        <v>80</v>
      </c>
      <c r="M62" s="76">
        <v>80</v>
      </c>
      <c r="N62" s="76">
        <v>80</v>
      </c>
      <c r="O62" s="76">
        <v>80</v>
      </c>
      <c r="P62" s="76">
        <v>80</v>
      </c>
      <c r="Q62" s="76">
        <v>80</v>
      </c>
      <c r="R62" s="76">
        <v>80</v>
      </c>
      <c r="S62" s="76">
        <v>80</v>
      </c>
      <c r="T62" s="76">
        <v>80</v>
      </c>
      <c r="U62" s="76">
        <v>80</v>
      </c>
      <c r="V62" s="76">
        <v>80</v>
      </c>
      <c r="W62" s="76">
        <v>80</v>
      </c>
      <c r="X62" s="76">
        <v>80</v>
      </c>
      <c r="Y62" s="76">
        <v>80</v>
      </c>
      <c r="Z62" s="76">
        <v>80</v>
      </c>
      <c r="AA62" s="76">
        <v>80</v>
      </c>
      <c r="AB62" s="76">
        <v>80</v>
      </c>
      <c r="AC62" s="76">
        <v>80</v>
      </c>
    </row>
    <row r="63" spans="1:29" s="12" customFormat="1" ht="8.25">
      <c r="A63" s="28"/>
      <c r="B63" s="72"/>
      <c r="C63" s="73">
        <v>5</v>
      </c>
      <c r="D63" s="74">
        <v>80</v>
      </c>
      <c r="E63" s="74">
        <v>80</v>
      </c>
      <c r="F63" s="74">
        <v>80</v>
      </c>
      <c r="G63" s="74">
        <v>80</v>
      </c>
      <c r="H63" s="74">
        <v>80</v>
      </c>
      <c r="I63" s="74">
        <v>80</v>
      </c>
      <c r="J63" s="74">
        <v>80</v>
      </c>
      <c r="K63" s="74">
        <v>80</v>
      </c>
      <c r="L63" s="74">
        <v>80</v>
      </c>
      <c r="M63" s="74">
        <v>80</v>
      </c>
      <c r="N63" s="74">
        <v>80</v>
      </c>
      <c r="O63" s="74">
        <v>80</v>
      </c>
      <c r="P63" s="74">
        <v>80</v>
      </c>
      <c r="Q63" s="74">
        <v>80</v>
      </c>
      <c r="R63" s="74">
        <v>80</v>
      </c>
      <c r="S63" s="74">
        <v>80</v>
      </c>
      <c r="T63" s="74">
        <v>80</v>
      </c>
      <c r="U63" s="74">
        <v>80</v>
      </c>
      <c r="V63" s="74">
        <v>80</v>
      </c>
      <c r="W63" s="74">
        <v>80</v>
      </c>
      <c r="X63" s="74">
        <v>80</v>
      </c>
      <c r="Y63" s="74">
        <v>80</v>
      </c>
      <c r="Z63" s="74">
        <v>80</v>
      </c>
      <c r="AA63" s="74">
        <v>80</v>
      </c>
      <c r="AB63" s="74">
        <v>80</v>
      </c>
      <c r="AC63" s="74">
        <v>80</v>
      </c>
    </row>
    <row r="64" spans="1:29" s="12" customFormat="1" ht="8.25">
      <c r="A64" s="28"/>
      <c r="B64" s="72"/>
      <c r="C64" s="75">
        <v>6</v>
      </c>
      <c r="D64" s="76">
        <v>80</v>
      </c>
      <c r="E64" s="76">
        <v>80</v>
      </c>
      <c r="F64" s="76">
        <v>80</v>
      </c>
      <c r="G64" s="76">
        <v>80</v>
      </c>
      <c r="H64" s="76">
        <v>80</v>
      </c>
      <c r="I64" s="76">
        <v>80</v>
      </c>
      <c r="J64" s="76">
        <v>80</v>
      </c>
      <c r="K64" s="76">
        <v>80</v>
      </c>
      <c r="L64" s="76">
        <v>80</v>
      </c>
      <c r="M64" s="76">
        <v>80</v>
      </c>
      <c r="N64" s="76">
        <v>100</v>
      </c>
      <c r="O64" s="76">
        <v>80</v>
      </c>
      <c r="P64" s="76">
        <v>80</v>
      </c>
      <c r="Q64" s="76">
        <v>80</v>
      </c>
      <c r="R64" s="76">
        <v>80</v>
      </c>
      <c r="S64" s="76">
        <v>80</v>
      </c>
      <c r="T64" s="76">
        <v>80</v>
      </c>
      <c r="U64" s="76">
        <v>80</v>
      </c>
      <c r="V64" s="76">
        <v>80</v>
      </c>
      <c r="W64" s="76">
        <v>80</v>
      </c>
      <c r="X64" s="76">
        <v>100</v>
      </c>
      <c r="Y64" s="76">
        <v>80</v>
      </c>
      <c r="Z64" s="76">
        <v>80</v>
      </c>
      <c r="AA64" s="76">
        <v>80</v>
      </c>
      <c r="AB64" s="76">
        <v>80</v>
      </c>
      <c r="AC64" s="76">
        <v>80</v>
      </c>
    </row>
    <row r="65" spans="1:29" s="12" customFormat="1" ht="8.25">
      <c r="A65" s="28"/>
      <c r="B65" s="72"/>
      <c r="C65" s="73">
        <v>7</v>
      </c>
      <c r="D65" s="74">
        <v>80</v>
      </c>
      <c r="E65" s="74">
        <v>80</v>
      </c>
      <c r="F65" s="74">
        <v>80</v>
      </c>
      <c r="G65" s="74">
        <v>80</v>
      </c>
      <c r="H65" s="74">
        <v>80</v>
      </c>
      <c r="I65" s="74">
        <v>80</v>
      </c>
      <c r="J65" s="74">
        <v>80</v>
      </c>
      <c r="K65" s="74">
        <v>80</v>
      </c>
      <c r="L65" s="74">
        <v>80</v>
      </c>
      <c r="M65" s="74">
        <v>80</v>
      </c>
      <c r="N65" s="74">
        <v>100</v>
      </c>
      <c r="O65" s="74">
        <v>80</v>
      </c>
      <c r="P65" s="74">
        <v>80</v>
      </c>
      <c r="Q65" s="74">
        <v>80</v>
      </c>
      <c r="R65" s="74">
        <v>80</v>
      </c>
      <c r="S65" s="74">
        <v>80</v>
      </c>
      <c r="T65" s="74">
        <v>80</v>
      </c>
      <c r="U65" s="74">
        <v>80</v>
      </c>
      <c r="V65" s="74">
        <v>80</v>
      </c>
      <c r="W65" s="74">
        <v>80</v>
      </c>
      <c r="X65" s="74">
        <v>100</v>
      </c>
      <c r="Y65" s="74">
        <v>80</v>
      </c>
      <c r="Z65" s="74">
        <v>80</v>
      </c>
      <c r="AA65" s="74">
        <v>80</v>
      </c>
      <c r="AB65" s="74">
        <v>80</v>
      </c>
      <c r="AC65" s="74">
        <v>80</v>
      </c>
    </row>
    <row r="66" spans="1:29" s="12" customFormat="1" ht="8.25">
      <c r="A66" s="28"/>
      <c r="B66" s="72"/>
      <c r="C66" s="75">
        <v>8</v>
      </c>
      <c r="D66" s="76">
        <v>80</v>
      </c>
      <c r="E66" s="76">
        <v>80</v>
      </c>
      <c r="F66" s="76">
        <v>80</v>
      </c>
      <c r="G66" s="76">
        <v>80</v>
      </c>
      <c r="H66" s="76">
        <v>80</v>
      </c>
      <c r="I66" s="76">
        <v>80</v>
      </c>
      <c r="J66" s="76">
        <v>80</v>
      </c>
      <c r="K66" s="76">
        <v>80</v>
      </c>
      <c r="L66" s="76">
        <v>80</v>
      </c>
      <c r="M66" s="76">
        <v>80</v>
      </c>
      <c r="N66" s="76">
        <v>100</v>
      </c>
      <c r="O66" s="76">
        <v>80</v>
      </c>
      <c r="P66" s="76">
        <v>80</v>
      </c>
      <c r="Q66" s="76">
        <v>80</v>
      </c>
      <c r="R66" s="76">
        <v>80</v>
      </c>
      <c r="S66" s="76">
        <v>80</v>
      </c>
      <c r="T66" s="76">
        <v>80</v>
      </c>
      <c r="U66" s="76">
        <v>80</v>
      </c>
      <c r="V66" s="76">
        <v>80</v>
      </c>
      <c r="W66" s="76">
        <v>80</v>
      </c>
      <c r="X66" s="76">
        <v>100</v>
      </c>
      <c r="Y66" s="76">
        <v>80</v>
      </c>
      <c r="Z66" s="76">
        <v>80</v>
      </c>
      <c r="AA66" s="76">
        <v>80</v>
      </c>
      <c r="AB66" s="76">
        <v>80</v>
      </c>
      <c r="AC66" s="76">
        <v>80</v>
      </c>
    </row>
    <row r="67" spans="1:29" s="12" customFormat="1" ht="8.25">
      <c r="A67" s="28"/>
      <c r="B67" s="72"/>
      <c r="C67" s="73">
        <v>9</v>
      </c>
      <c r="D67" s="74">
        <v>115</v>
      </c>
      <c r="E67" s="74">
        <v>115</v>
      </c>
      <c r="F67" s="74">
        <v>115</v>
      </c>
      <c r="G67" s="74">
        <v>115</v>
      </c>
      <c r="H67" s="74">
        <v>115</v>
      </c>
      <c r="I67" s="74">
        <v>115</v>
      </c>
      <c r="J67" s="74">
        <v>115</v>
      </c>
      <c r="K67" s="74">
        <v>115</v>
      </c>
      <c r="L67" s="74">
        <v>115</v>
      </c>
      <c r="M67" s="74">
        <v>115</v>
      </c>
      <c r="N67" s="74">
        <v>115</v>
      </c>
      <c r="O67" s="74">
        <v>115</v>
      </c>
      <c r="P67" s="74">
        <v>115</v>
      </c>
      <c r="Q67" s="74">
        <v>115</v>
      </c>
      <c r="R67" s="74">
        <v>115</v>
      </c>
      <c r="S67" s="74">
        <v>115</v>
      </c>
      <c r="T67" s="74">
        <v>115</v>
      </c>
      <c r="U67" s="74">
        <v>115</v>
      </c>
      <c r="V67" s="74">
        <v>115</v>
      </c>
      <c r="W67" s="74">
        <v>115</v>
      </c>
      <c r="X67" s="74">
        <v>115</v>
      </c>
      <c r="Y67" s="74">
        <v>115</v>
      </c>
      <c r="Z67" s="74">
        <v>115</v>
      </c>
      <c r="AA67" s="74">
        <v>115</v>
      </c>
      <c r="AB67" s="74">
        <v>115</v>
      </c>
      <c r="AC67" s="74">
        <v>115</v>
      </c>
    </row>
    <row r="68" spans="1:29" s="12" customFormat="1" ht="8.25">
      <c r="A68" s="28"/>
      <c r="B68" s="72"/>
      <c r="C68" s="75">
        <v>10</v>
      </c>
      <c r="D68" s="76">
        <v>115</v>
      </c>
      <c r="E68" s="76">
        <v>115</v>
      </c>
      <c r="F68" s="76">
        <v>115</v>
      </c>
      <c r="G68" s="76">
        <v>115</v>
      </c>
      <c r="H68" s="76">
        <v>115</v>
      </c>
      <c r="I68" s="76">
        <v>115</v>
      </c>
      <c r="J68" s="76">
        <v>115</v>
      </c>
      <c r="K68" s="76">
        <v>115</v>
      </c>
      <c r="L68" s="76">
        <v>115</v>
      </c>
      <c r="M68" s="76">
        <v>115</v>
      </c>
      <c r="N68" s="76">
        <v>115</v>
      </c>
      <c r="O68" s="76">
        <v>115</v>
      </c>
      <c r="P68" s="76">
        <v>115</v>
      </c>
      <c r="Q68" s="76">
        <v>115</v>
      </c>
      <c r="R68" s="76">
        <v>115</v>
      </c>
      <c r="S68" s="76">
        <v>115</v>
      </c>
      <c r="T68" s="76">
        <v>115</v>
      </c>
      <c r="U68" s="76">
        <v>115</v>
      </c>
      <c r="V68" s="76">
        <v>115</v>
      </c>
      <c r="W68" s="76">
        <v>115</v>
      </c>
      <c r="X68" s="76">
        <v>115</v>
      </c>
      <c r="Y68" s="76">
        <v>115</v>
      </c>
      <c r="Z68" s="76">
        <v>115</v>
      </c>
      <c r="AA68" s="76">
        <v>115</v>
      </c>
      <c r="AB68" s="76">
        <v>115</v>
      </c>
      <c r="AC68" s="76">
        <v>115</v>
      </c>
    </row>
    <row r="69" spans="1:29" s="12" customFormat="1" ht="8.25">
      <c r="A69" s="28"/>
      <c r="B69" s="72"/>
      <c r="C69" s="77">
        <v>11</v>
      </c>
      <c r="D69" s="78">
        <v>115</v>
      </c>
      <c r="E69" s="78">
        <v>115</v>
      </c>
      <c r="F69" s="78">
        <v>115</v>
      </c>
      <c r="G69" s="78">
        <v>115</v>
      </c>
      <c r="H69" s="78">
        <v>115</v>
      </c>
      <c r="I69" s="78">
        <v>115</v>
      </c>
      <c r="J69" s="78">
        <v>115</v>
      </c>
      <c r="K69" s="78">
        <v>115</v>
      </c>
      <c r="L69" s="78">
        <v>115</v>
      </c>
      <c r="M69" s="78">
        <v>115</v>
      </c>
      <c r="N69" s="78">
        <v>115</v>
      </c>
      <c r="O69" s="78">
        <v>115</v>
      </c>
      <c r="P69" s="78">
        <v>115</v>
      </c>
      <c r="Q69" s="78">
        <v>115</v>
      </c>
      <c r="R69" s="78">
        <v>115</v>
      </c>
      <c r="S69" s="78">
        <v>115</v>
      </c>
      <c r="T69" s="78">
        <v>115</v>
      </c>
      <c r="U69" s="78">
        <v>115</v>
      </c>
      <c r="V69" s="78">
        <v>115</v>
      </c>
      <c r="W69" s="78">
        <v>115</v>
      </c>
      <c r="X69" s="78">
        <v>115</v>
      </c>
      <c r="Y69" s="78">
        <v>115</v>
      </c>
      <c r="Z69" s="78">
        <v>115</v>
      </c>
      <c r="AA69" s="78">
        <v>115</v>
      </c>
      <c r="AB69" s="78">
        <v>115</v>
      </c>
      <c r="AC69" s="78">
        <v>115</v>
      </c>
    </row>
    <row r="70" spans="1:29" s="12" customFormat="1" ht="8.25">
      <c r="A70" s="28"/>
      <c r="B70" s="72"/>
      <c r="C70" s="75">
        <v>12</v>
      </c>
      <c r="D70" s="76">
        <v>115</v>
      </c>
      <c r="E70" s="76">
        <v>115</v>
      </c>
      <c r="F70" s="76">
        <v>115</v>
      </c>
      <c r="G70" s="76">
        <v>100</v>
      </c>
      <c r="H70" s="76">
        <v>100</v>
      </c>
      <c r="I70" s="76">
        <v>115</v>
      </c>
      <c r="J70" s="76">
        <v>115</v>
      </c>
      <c r="K70" s="76">
        <v>115</v>
      </c>
      <c r="L70" s="76">
        <v>115</v>
      </c>
      <c r="M70" s="76">
        <v>115</v>
      </c>
      <c r="N70" s="76">
        <v>115</v>
      </c>
      <c r="O70" s="76">
        <v>115</v>
      </c>
      <c r="P70" s="76">
        <v>115</v>
      </c>
      <c r="Q70" s="76">
        <v>115</v>
      </c>
      <c r="R70" s="76">
        <v>115</v>
      </c>
      <c r="S70" s="76">
        <v>115</v>
      </c>
      <c r="T70" s="76">
        <v>115</v>
      </c>
      <c r="U70" s="76">
        <v>115</v>
      </c>
      <c r="V70" s="76">
        <v>115</v>
      </c>
      <c r="W70" s="76">
        <v>115</v>
      </c>
      <c r="X70" s="76">
        <v>115</v>
      </c>
      <c r="Y70" s="76">
        <v>100</v>
      </c>
      <c r="Z70" s="76">
        <v>100</v>
      </c>
      <c r="AA70" s="76">
        <v>115</v>
      </c>
      <c r="AB70" s="76">
        <v>115</v>
      </c>
      <c r="AC70" s="76">
        <v>115</v>
      </c>
    </row>
    <row r="71" spans="1:29" s="12" customFormat="1" ht="8.25">
      <c r="A71" s="28"/>
      <c r="B71" s="72"/>
      <c r="C71" s="77" t="s">
        <v>9</v>
      </c>
      <c r="D71" s="78">
        <v>20</v>
      </c>
      <c r="E71" s="78">
        <v>20</v>
      </c>
      <c r="F71" s="78">
        <v>20</v>
      </c>
      <c r="G71" s="78">
        <v>20</v>
      </c>
      <c r="H71" s="78">
        <v>20</v>
      </c>
      <c r="I71" s="78">
        <v>20</v>
      </c>
      <c r="J71" s="78">
        <v>20</v>
      </c>
      <c r="K71" s="78">
        <v>20</v>
      </c>
      <c r="L71" s="78">
        <v>20</v>
      </c>
      <c r="M71" s="78">
        <v>20</v>
      </c>
      <c r="N71" s="78">
        <v>20</v>
      </c>
      <c r="O71" s="78">
        <v>20</v>
      </c>
      <c r="P71" s="78">
        <v>20</v>
      </c>
      <c r="Q71" s="78">
        <v>20</v>
      </c>
      <c r="R71" s="78">
        <v>20</v>
      </c>
      <c r="S71" s="78">
        <v>20</v>
      </c>
      <c r="T71" s="78">
        <v>20</v>
      </c>
      <c r="U71" s="78">
        <v>20</v>
      </c>
      <c r="V71" s="78">
        <v>20</v>
      </c>
      <c r="W71" s="78">
        <v>20</v>
      </c>
      <c r="X71" s="78">
        <v>20</v>
      </c>
      <c r="Y71" s="78">
        <v>20</v>
      </c>
      <c r="Z71" s="78">
        <v>20</v>
      </c>
      <c r="AA71" s="78">
        <v>20</v>
      </c>
      <c r="AB71" s="78">
        <v>20</v>
      </c>
      <c r="AC71" s="78">
        <v>20</v>
      </c>
    </row>
    <row r="72" spans="1:29" s="12" customFormat="1" ht="9" thickBot="1">
      <c r="A72" s="28"/>
      <c r="B72" s="58"/>
      <c r="C72" s="59" t="s">
        <v>10</v>
      </c>
      <c r="D72" s="60">
        <v>20</v>
      </c>
      <c r="E72" s="60">
        <v>20</v>
      </c>
      <c r="F72" s="60">
        <v>20</v>
      </c>
      <c r="G72" s="60">
        <v>20</v>
      </c>
      <c r="H72" s="60">
        <v>20</v>
      </c>
      <c r="I72" s="60">
        <v>20</v>
      </c>
      <c r="J72" s="60">
        <v>20</v>
      </c>
      <c r="K72" s="60">
        <v>20</v>
      </c>
      <c r="L72" s="60">
        <v>20</v>
      </c>
      <c r="M72" s="60">
        <v>20</v>
      </c>
      <c r="N72" s="60">
        <v>20</v>
      </c>
      <c r="O72" s="60">
        <v>20</v>
      </c>
      <c r="P72" s="60">
        <v>20</v>
      </c>
      <c r="Q72" s="60">
        <v>20</v>
      </c>
      <c r="R72" s="60">
        <v>20</v>
      </c>
      <c r="S72" s="60">
        <v>20</v>
      </c>
      <c r="T72" s="60">
        <v>20</v>
      </c>
      <c r="U72" s="60">
        <v>20</v>
      </c>
      <c r="V72" s="60">
        <v>20</v>
      </c>
      <c r="W72" s="60">
        <v>20</v>
      </c>
      <c r="X72" s="60">
        <v>20</v>
      </c>
      <c r="Y72" s="60">
        <v>20</v>
      </c>
      <c r="Z72" s="60">
        <v>20</v>
      </c>
      <c r="AA72" s="60">
        <v>20</v>
      </c>
      <c r="AB72" s="60">
        <v>20</v>
      </c>
      <c r="AC72" s="60">
        <v>20</v>
      </c>
    </row>
    <row r="73" spans="1:29" s="12" customFormat="1" ht="8.25">
      <c r="A73" s="28"/>
      <c r="B73" s="69" t="s">
        <v>3</v>
      </c>
      <c r="C73" s="79">
        <v>2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</row>
    <row r="74" spans="1:29" s="12" customFormat="1" ht="8.25">
      <c r="A74" s="28"/>
      <c r="B74" s="72" t="s">
        <v>39</v>
      </c>
      <c r="C74" s="75">
        <v>3</v>
      </c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</row>
    <row r="75" spans="1:29" s="12" customFormat="1" ht="8.25">
      <c r="A75" s="28"/>
      <c r="B75" s="72" t="s">
        <v>7</v>
      </c>
      <c r="C75" s="73">
        <v>4</v>
      </c>
      <c r="D75" s="74"/>
      <c r="E75" s="74"/>
      <c r="F75" s="74"/>
      <c r="G75" s="74"/>
      <c r="H75" s="74"/>
      <c r="I75" s="74"/>
      <c r="J75" s="74"/>
      <c r="K75" s="74"/>
      <c r="L75" s="74"/>
      <c r="M75" s="76"/>
      <c r="N75" s="76"/>
      <c r="O75" s="76"/>
      <c r="P75" s="76"/>
      <c r="Q75" s="76"/>
      <c r="R75" s="76"/>
      <c r="S75" s="74"/>
      <c r="T75" s="74"/>
      <c r="U75" s="74"/>
      <c r="V75" s="74"/>
      <c r="W75" s="76"/>
      <c r="X75" s="76"/>
      <c r="Y75" s="74"/>
      <c r="Z75" s="74"/>
      <c r="AA75" s="74"/>
      <c r="AB75" s="74"/>
      <c r="AC75" s="74"/>
    </row>
    <row r="76" spans="1:29" s="12" customFormat="1" ht="8.25">
      <c r="A76" s="28"/>
      <c r="B76" s="72" t="s">
        <v>32</v>
      </c>
      <c r="C76" s="75">
        <v>5</v>
      </c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</row>
    <row r="77" spans="1:29" s="12" customFormat="1" ht="8.25">
      <c r="A77" s="28"/>
      <c r="B77" s="72"/>
      <c r="C77" s="73">
        <v>6</v>
      </c>
      <c r="D77" s="74">
        <v>1067</v>
      </c>
      <c r="E77" s="74">
        <v>1073</v>
      </c>
      <c r="F77" s="74">
        <v>1067</v>
      </c>
      <c r="G77" s="74">
        <v>538</v>
      </c>
      <c r="H77" s="74">
        <v>538</v>
      </c>
      <c r="I77" s="74">
        <v>1136</v>
      </c>
      <c r="J77" s="74">
        <v>2162</v>
      </c>
      <c r="K77" s="74">
        <v>2247</v>
      </c>
      <c r="L77" s="74">
        <v>2162</v>
      </c>
      <c r="M77" s="76">
        <v>1158</v>
      </c>
      <c r="N77" s="76">
        <v>233</v>
      </c>
      <c r="O77" s="76">
        <v>2668</v>
      </c>
      <c r="P77" s="76">
        <v>2938</v>
      </c>
      <c r="Q77" s="76">
        <v>2668</v>
      </c>
      <c r="R77" s="76">
        <v>2938</v>
      </c>
      <c r="S77" s="74">
        <v>1136</v>
      </c>
      <c r="T77" s="74">
        <v>2162</v>
      </c>
      <c r="U77" s="74">
        <v>2247</v>
      </c>
      <c r="V77" s="74">
        <v>2162</v>
      </c>
      <c r="W77" s="76">
        <v>1158</v>
      </c>
      <c r="X77" s="76">
        <v>233</v>
      </c>
      <c r="Y77" s="74">
        <v>538</v>
      </c>
      <c r="Z77" s="74">
        <v>538</v>
      </c>
      <c r="AA77" s="74">
        <v>1067</v>
      </c>
      <c r="AB77" s="74">
        <v>1073</v>
      </c>
      <c r="AC77" s="74">
        <v>1067</v>
      </c>
    </row>
    <row r="78" spans="1:29" s="12" customFormat="1" ht="8.25">
      <c r="A78" s="28"/>
      <c r="B78" s="72"/>
      <c r="C78" s="75">
        <v>7</v>
      </c>
      <c r="D78" s="76">
        <v>1067</v>
      </c>
      <c r="E78" s="76">
        <v>1073</v>
      </c>
      <c r="F78" s="76">
        <v>1067</v>
      </c>
      <c r="G78" s="76">
        <v>538</v>
      </c>
      <c r="H78" s="76">
        <v>538</v>
      </c>
      <c r="I78" s="76">
        <v>1136</v>
      </c>
      <c r="J78" s="76">
        <v>2162</v>
      </c>
      <c r="K78" s="76">
        <v>2247</v>
      </c>
      <c r="L78" s="76">
        <v>2162</v>
      </c>
      <c r="M78" s="76">
        <v>1158</v>
      </c>
      <c r="N78" s="76">
        <v>233</v>
      </c>
      <c r="O78" s="76">
        <v>2668</v>
      </c>
      <c r="P78" s="76">
        <v>2938</v>
      </c>
      <c r="Q78" s="76">
        <v>2668</v>
      </c>
      <c r="R78" s="76">
        <v>2938</v>
      </c>
      <c r="S78" s="76">
        <v>1136</v>
      </c>
      <c r="T78" s="76">
        <v>2162</v>
      </c>
      <c r="U78" s="76">
        <v>2247</v>
      </c>
      <c r="V78" s="76">
        <v>2162</v>
      </c>
      <c r="W78" s="76">
        <v>1158</v>
      </c>
      <c r="X78" s="76">
        <v>233</v>
      </c>
      <c r="Y78" s="76">
        <v>538</v>
      </c>
      <c r="Z78" s="76">
        <v>538</v>
      </c>
      <c r="AA78" s="76">
        <v>1067</v>
      </c>
      <c r="AB78" s="76">
        <v>1073</v>
      </c>
      <c r="AC78" s="76">
        <v>1067</v>
      </c>
    </row>
    <row r="79" spans="1:29" s="12" customFormat="1" ht="8.25">
      <c r="A79" s="28"/>
      <c r="B79" s="72"/>
      <c r="C79" s="73">
        <v>8</v>
      </c>
      <c r="D79" s="74">
        <v>1067</v>
      </c>
      <c r="E79" s="74">
        <v>1073</v>
      </c>
      <c r="F79" s="74">
        <v>1067</v>
      </c>
      <c r="G79" s="74">
        <v>538</v>
      </c>
      <c r="H79" s="74">
        <v>538</v>
      </c>
      <c r="I79" s="74">
        <v>1136</v>
      </c>
      <c r="J79" s="74">
        <v>2162</v>
      </c>
      <c r="K79" s="74">
        <v>2247</v>
      </c>
      <c r="L79" s="74">
        <v>2162</v>
      </c>
      <c r="M79" s="76">
        <v>1158</v>
      </c>
      <c r="N79" s="76">
        <v>233</v>
      </c>
      <c r="O79" s="76">
        <v>2668</v>
      </c>
      <c r="P79" s="76">
        <v>2938</v>
      </c>
      <c r="Q79" s="76">
        <v>2668</v>
      </c>
      <c r="R79" s="76">
        <v>2938</v>
      </c>
      <c r="S79" s="74">
        <v>1136</v>
      </c>
      <c r="T79" s="74">
        <v>2162</v>
      </c>
      <c r="U79" s="74">
        <v>2247</v>
      </c>
      <c r="V79" s="74">
        <v>2162</v>
      </c>
      <c r="W79" s="76">
        <v>1158</v>
      </c>
      <c r="X79" s="76">
        <v>233</v>
      </c>
      <c r="Y79" s="74">
        <v>538</v>
      </c>
      <c r="Z79" s="74">
        <v>538</v>
      </c>
      <c r="AA79" s="74">
        <v>1067</v>
      </c>
      <c r="AB79" s="74">
        <v>1073</v>
      </c>
      <c r="AC79" s="74">
        <v>1067</v>
      </c>
    </row>
    <row r="80" spans="1:29" s="12" customFormat="1" ht="8.25">
      <c r="A80" s="28"/>
      <c r="B80" s="72"/>
      <c r="C80" s="75">
        <v>9</v>
      </c>
      <c r="D80" s="76">
        <v>1067</v>
      </c>
      <c r="E80" s="76">
        <v>1073</v>
      </c>
      <c r="F80" s="76">
        <v>1067</v>
      </c>
      <c r="G80" s="76">
        <v>538</v>
      </c>
      <c r="H80" s="76">
        <v>538</v>
      </c>
      <c r="I80" s="76">
        <v>1285</v>
      </c>
      <c r="J80" s="76">
        <v>2522</v>
      </c>
      <c r="K80" s="76">
        <v>2613</v>
      </c>
      <c r="L80" s="76">
        <v>2522</v>
      </c>
      <c r="M80" s="76">
        <v>1285</v>
      </c>
      <c r="N80" s="76">
        <v>0</v>
      </c>
      <c r="O80" s="76">
        <v>2995</v>
      </c>
      <c r="P80" s="76">
        <v>3224</v>
      </c>
      <c r="Q80" s="76">
        <v>2995</v>
      </c>
      <c r="R80" s="76">
        <v>3224</v>
      </c>
      <c r="S80" s="76">
        <v>1285</v>
      </c>
      <c r="T80" s="76">
        <v>2522</v>
      </c>
      <c r="U80" s="76">
        <v>2613</v>
      </c>
      <c r="V80" s="76">
        <v>2522</v>
      </c>
      <c r="W80" s="76">
        <v>1285</v>
      </c>
      <c r="X80" s="76">
        <v>0</v>
      </c>
      <c r="Y80" s="76">
        <v>538</v>
      </c>
      <c r="Z80" s="76">
        <v>538</v>
      </c>
      <c r="AA80" s="76">
        <v>1067</v>
      </c>
      <c r="AB80" s="76">
        <v>1073</v>
      </c>
      <c r="AC80" s="76">
        <v>1067</v>
      </c>
    </row>
    <row r="81" spans="1:29" s="12" customFormat="1" ht="8.25">
      <c r="A81" s="28"/>
      <c r="B81" s="72"/>
      <c r="C81" s="73">
        <v>10</v>
      </c>
      <c r="D81" s="74">
        <v>1067</v>
      </c>
      <c r="E81" s="74">
        <v>1073</v>
      </c>
      <c r="F81" s="74">
        <v>1067</v>
      </c>
      <c r="G81" s="74">
        <v>538</v>
      </c>
      <c r="H81" s="74">
        <v>538</v>
      </c>
      <c r="I81" s="74">
        <v>1285</v>
      </c>
      <c r="J81" s="74">
        <v>2522</v>
      </c>
      <c r="K81" s="74">
        <v>2613</v>
      </c>
      <c r="L81" s="74">
        <v>2522</v>
      </c>
      <c r="M81" s="76">
        <v>1285</v>
      </c>
      <c r="N81" s="74">
        <v>0</v>
      </c>
      <c r="O81" s="76">
        <v>2995</v>
      </c>
      <c r="P81" s="76">
        <v>3224</v>
      </c>
      <c r="Q81" s="76">
        <v>2995</v>
      </c>
      <c r="R81" s="76">
        <v>3224</v>
      </c>
      <c r="S81" s="74">
        <v>1285</v>
      </c>
      <c r="T81" s="74">
        <v>2522</v>
      </c>
      <c r="U81" s="74">
        <v>2613</v>
      </c>
      <c r="V81" s="74">
        <v>2522</v>
      </c>
      <c r="W81" s="76">
        <v>1285</v>
      </c>
      <c r="X81" s="74">
        <v>0</v>
      </c>
      <c r="Y81" s="74">
        <v>538</v>
      </c>
      <c r="Z81" s="74">
        <v>538</v>
      </c>
      <c r="AA81" s="74">
        <v>1067</v>
      </c>
      <c r="AB81" s="74">
        <v>1073</v>
      </c>
      <c r="AC81" s="74">
        <v>1067</v>
      </c>
    </row>
    <row r="82" spans="1:29" s="12" customFormat="1" ht="8.25">
      <c r="A82" s="28"/>
      <c r="B82" s="72"/>
      <c r="C82" s="75">
        <v>11</v>
      </c>
      <c r="D82" s="76">
        <v>1067</v>
      </c>
      <c r="E82" s="76">
        <v>1073</v>
      </c>
      <c r="F82" s="76">
        <v>1067</v>
      </c>
      <c r="G82" s="76">
        <v>538</v>
      </c>
      <c r="H82" s="76">
        <v>538</v>
      </c>
      <c r="I82" s="76">
        <v>1285</v>
      </c>
      <c r="J82" s="76">
        <v>2522</v>
      </c>
      <c r="K82" s="76">
        <v>2613</v>
      </c>
      <c r="L82" s="76">
        <v>2522</v>
      </c>
      <c r="M82" s="76">
        <v>1285</v>
      </c>
      <c r="N82" s="76">
        <v>0</v>
      </c>
      <c r="O82" s="76">
        <v>2995</v>
      </c>
      <c r="P82" s="76">
        <v>3224</v>
      </c>
      <c r="Q82" s="76">
        <v>2995</v>
      </c>
      <c r="R82" s="76">
        <v>3224</v>
      </c>
      <c r="S82" s="76">
        <v>1285</v>
      </c>
      <c r="T82" s="76">
        <v>2522</v>
      </c>
      <c r="U82" s="76">
        <v>2613</v>
      </c>
      <c r="V82" s="76">
        <v>2522</v>
      </c>
      <c r="W82" s="76">
        <v>1285</v>
      </c>
      <c r="X82" s="76">
        <v>0</v>
      </c>
      <c r="Y82" s="76">
        <v>538</v>
      </c>
      <c r="Z82" s="76">
        <v>538</v>
      </c>
      <c r="AA82" s="76">
        <v>1067</v>
      </c>
      <c r="AB82" s="76">
        <v>1073</v>
      </c>
      <c r="AC82" s="76">
        <v>1067</v>
      </c>
    </row>
    <row r="83" spans="1:29" s="12" customFormat="1" ht="8.25">
      <c r="A83" s="28"/>
      <c r="B83" s="72"/>
      <c r="C83" s="75">
        <v>12</v>
      </c>
      <c r="D83" s="76">
        <v>1047</v>
      </c>
      <c r="E83" s="76">
        <v>1073</v>
      </c>
      <c r="F83" s="76">
        <v>1047</v>
      </c>
      <c r="G83" s="76">
        <v>538</v>
      </c>
      <c r="H83" s="76">
        <v>538</v>
      </c>
      <c r="I83" s="76">
        <v>1285</v>
      </c>
      <c r="J83" s="76">
        <v>2502</v>
      </c>
      <c r="K83" s="76">
        <v>2613</v>
      </c>
      <c r="L83" s="76">
        <v>2502</v>
      </c>
      <c r="M83" s="76">
        <v>1285</v>
      </c>
      <c r="N83" s="76">
        <v>0</v>
      </c>
      <c r="O83" s="76">
        <v>2995</v>
      </c>
      <c r="P83" s="76">
        <v>3224</v>
      </c>
      <c r="Q83" s="76">
        <v>2995</v>
      </c>
      <c r="R83" s="76">
        <v>3224</v>
      </c>
      <c r="S83" s="76">
        <v>1285</v>
      </c>
      <c r="T83" s="76">
        <v>2502</v>
      </c>
      <c r="U83" s="76">
        <v>2613</v>
      </c>
      <c r="V83" s="76">
        <v>2502</v>
      </c>
      <c r="W83" s="76">
        <v>1285</v>
      </c>
      <c r="X83" s="76">
        <v>0</v>
      </c>
      <c r="Y83" s="76">
        <v>538</v>
      </c>
      <c r="Z83" s="76">
        <v>538</v>
      </c>
      <c r="AA83" s="76">
        <v>1047</v>
      </c>
      <c r="AB83" s="76">
        <v>1073</v>
      </c>
      <c r="AC83" s="76">
        <v>1047</v>
      </c>
    </row>
    <row r="84" spans="1:29" s="12" customFormat="1" ht="8.25">
      <c r="A84" s="28"/>
      <c r="B84" s="72"/>
      <c r="C84" s="75" t="s">
        <v>9</v>
      </c>
      <c r="D84" s="76">
        <v>2000</v>
      </c>
      <c r="E84" s="76">
        <v>2000</v>
      </c>
      <c r="F84" s="76">
        <v>2000</v>
      </c>
      <c r="G84" s="76">
        <v>0</v>
      </c>
      <c r="H84" s="76">
        <v>0</v>
      </c>
      <c r="I84" s="76">
        <v>1500</v>
      </c>
      <c r="J84" s="76">
        <v>3000</v>
      </c>
      <c r="K84" s="76">
        <v>3000</v>
      </c>
      <c r="L84" s="76">
        <v>3000</v>
      </c>
      <c r="M84" s="76">
        <v>1500</v>
      </c>
      <c r="N84" s="76">
        <v>0</v>
      </c>
      <c r="O84" s="76">
        <v>3500</v>
      </c>
      <c r="P84" s="76">
        <v>3700</v>
      </c>
      <c r="Q84" s="76">
        <v>3500</v>
      </c>
      <c r="R84" s="76">
        <v>3700</v>
      </c>
      <c r="S84" s="76">
        <v>1500</v>
      </c>
      <c r="T84" s="76">
        <v>3000</v>
      </c>
      <c r="U84" s="76">
        <v>3000</v>
      </c>
      <c r="V84" s="76">
        <v>3000</v>
      </c>
      <c r="W84" s="76">
        <v>1500</v>
      </c>
      <c r="X84" s="76">
        <v>0</v>
      </c>
      <c r="Y84" s="76">
        <v>0</v>
      </c>
      <c r="Z84" s="76">
        <v>0</v>
      </c>
      <c r="AA84" s="76">
        <v>2000</v>
      </c>
      <c r="AB84" s="76">
        <v>2000</v>
      </c>
      <c r="AC84" s="76">
        <v>2000</v>
      </c>
    </row>
    <row r="85" spans="1:29" s="12" customFormat="1" ht="9" thickBot="1">
      <c r="A85" s="28"/>
      <c r="B85" s="58"/>
      <c r="C85" s="59" t="s">
        <v>10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  <c r="O85" s="60">
        <v>0</v>
      </c>
      <c r="P85" s="60">
        <v>0</v>
      </c>
      <c r="Q85" s="60">
        <v>0</v>
      </c>
      <c r="R85" s="60">
        <v>0</v>
      </c>
      <c r="S85" s="60">
        <v>0</v>
      </c>
      <c r="T85" s="60">
        <v>0</v>
      </c>
      <c r="U85" s="60">
        <v>0</v>
      </c>
      <c r="V85" s="60">
        <v>0</v>
      </c>
      <c r="W85" s="60">
        <v>0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</row>
    <row r="86" spans="1:29" s="12" customFormat="1" ht="9" thickBot="1">
      <c r="A86" s="28"/>
      <c r="B86" s="61" t="s">
        <v>73</v>
      </c>
      <c r="C86" s="59"/>
      <c r="D86" s="68">
        <f>'FLR 7'!D87</f>
        <v>2513.3333333333267</v>
      </c>
      <c r="E86" s="68">
        <f>'FLR 7'!E87</f>
        <v>2586.6666666666597</v>
      </c>
      <c r="F86" s="68">
        <f>'FLR 7'!F87</f>
        <v>2513.3333333333267</v>
      </c>
      <c r="G86" s="68">
        <f>'FLR 7'!G87</f>
        <v>1693.3333333333292</v>
      </c>
      <c r="H86" s="68">
        <f>'FLR 7'!H87</f>
        <v>1693.3333333333292</v>
      </c>
      <c r="I86" s="68">
        <f>'FLR 7'!I87</f>
        <v>2586.6666666666597</v>
      </c>
      <c r="J86" s="68">
        <f>'FLR 7'!J87</f>
        <v>3073.333333333325</v>
      </c>
      <c r="K86" s="68">
        <f>'FLR 7'!K87</f>
        <v>3206.666666666658</v>
      </c>
      <c r="L86" s="68">
        <f>'FLR 7'!L87</f>
        <v>3073.333333333325</v>
      </c>
      <c r="M86" s="68">
        <f>'FLR 7'!M87</f>
        <v>2586.6666666666597</v>
      </c>
      <c r="N86" s="68">
        <f>'FLR 7'!N87</f>
        <v>199.9999999999995</v>
      </c>
      <c r="O86" s="68">
        <f>'FLR 7'!O87</f>
        <v>3507.9999999999905</v>
      </c>
      <c r="P86" s="68">
        <f>'FLR 7'!P87</f>
        <v>3614.666666666657</v>
      </c>
      <c r="Q86" s="68">
        <f>'FLR 7'!Q87</f>
        <v>3507.9999999999905</v>
      </c>
      <c r="R86" s="68">
        <f>'FLR 7'!R87</f>
        <v>3614.666666666657</v>
      </c>
      <c r="S86" s="68">
        <f>'FLR 7'!S87</f>
        <v>2586.6666666666597</v>
      </c>
      <c r="T86" s="68">
        <f>'FLR 7'!T87</f>
        <v>3073.333333333325</v>
      </c>
      <c r="U86" s="68">
        <f>'FLR 7'!U87</f>
        <v>3206.666666666658</v>
      </c>
      <c r="V86" s="68">
        <f>'FLR 7'!V87</f>
        <v>3073.333333333325</v>
      </c>
      <c r="W86" s="68">
        <f>'FLR 7'!W87</f>
        <v>2586.6666666666597</v>
      </c>
      <c r="X86" s="68">
        <f>'FLR 7'!X87</f>
        <v>199.9999999999995</v>
      </c>
      <c r="Y86" s="68">
        <f>'FLR 7'!Y87</f>
        <v>1693.3333333333292</v>
      </c>
      <c r="Z86" s="68">
        <f>'FLR 7'!Z87</f>
        <v>1693.3333333333292</v>
      </c>
      <c r="AA86" s="68">
        <f>'FLR 7'!AA87</f>
        <v>2513.3333333333267</v>
      </c>
      <c r="AB86" s="68">
        <f>'FLR 7'!AB87</f>
        <v>2586.6666666666597</v>
      </c>
      <c r="AC86" s="68">
        <f>'FLR 7'!AC87</f>
        <v>2513.3333333333267</v>
      </c>
    </row>
    <row r="87" spans="1:29" s="14" customFormat="1" ht="9" thickBot="1">
      <c r="A87" s="48"/>
      <c r="B87" s="49" t="s">
        <v>74</v>
      </c>
      <c r="C87" s="67"/>
      <c r="D87" s="68">
        <f aca="true" t="shared" si="16" ref="D87:AC87">D31+D86</f>
        <v>3166.6666666666583</v>
      </c>
      <c r="E87" s="68">
        <f t="shared" si="16"/>
        <v>3239.9999999999914</v>
      </c>
      <c r="F87" s="68">
        <f t="shared" si="16"/>
        <v>3166.6666666666583</v>
      </c>
      <c r="G87" s="68">
        <f t="shared" si="16"/>
        <v>2133.333333333328</v>
      </c>
      <c r="H87" s="68">
        <f t="shared" si="16"/>
        <v>2133.333333333328</v>
      </c>
      <c r="I87" s="68">
        <f t="shared" si="16"/>
        <v>3239.9999999999914</v>
      </c>
      <c r="J87" s="68">
        <f t="shared" si="16"/>
        <v>3939.999999999989</v>
      </c>
      <c r="K87" s="68">
        <f t="shared" si="16"/>
        <v>4073.333333333322</v>
      </c>
      <c r="L87" s="68">
        <f t="shared" si="16"/>
        <v>3939.999999999989</v>
      </c>
      <c r="M87" s="68">
        <f t="shared" si="16"/>
        <v>3239.9999999999914</v>
      </c>
      <c r="N87" s="68">
        <f t="shared" si="16"/>
        <v>399.999999999999</v>
      </c>
      <c r="O87" s="68">
        <f t="shared" si="16"/>
        <v>4374.666666666655</v>
      </c>
      <c r="P87" s="68">
        <f t="shared" si="16"/>
        <v>4574.666666666654</v>
      </c>
      <c r="Q87" s="68">
        <f t="shared" si="16"/>
        <v>4374.666666666655</v>
      </c>
      <c r="R87" s="68">
        <f t="shared" si="16"/>
        <v>4574.666666666654</v>
      </c>
      <c r="S87" s="68">
        <f t="shared" si="16"/>
        <v>3239.9999999999914</v>
      </c>
      <c r="T87" s="68">
        <f t="shared" si="16"/>
        <v>3939.999999999989</v>
      </c>
      <c r="U87" s="68">
        <f t="shared" si="16"/>
        <v>4073.333333333322</v>
      </c>
      <c r="V87" s="68">
        <f t="shared" si="16"/>
        <v>3939.999999999989</v>
      </c>
      <c r="W87" s="68">
        <f t="shared" si="16"/>
        <v>3239.9999999999914</v>
      </c>
      <c r="X87" s="68">
        <f t="shared" si="16"/>
        <v>399.999999999999</v>
      </c>
      <c r="Y87" s="68">
        <f t="shared" si="16"/>
        <v>2133.333333333328</v>
      </c>
      <c r="Z87" s="68">
        <f t="shared" si="16"/>
        <v>2133.333333333328</v>
      </c>
      <c r="AA87" s="68">
        <f t="shared" si="16"/>
        <v>3166.6666666666583</v>
      </c>
      <c r="AB87" s="68">
        <f t="shared" si="16"/>
        <v>3239.9999999999914</v>
      </c>
      <c r="AC87" s="68">
        <f t="shared" si="16"/>
        <v>3166.6666666666583</v>
      </c>
    </row>
    <row r="88" spans="1:29" s="12" customFormat="1" ht="9" thickBot="1">
      <c r="A88" s="28"/>
      <c r="B88" s="81"/>
      <c r="C88" s="82" t="s">
        <v>0</v>
      </c>
      <c r="D88" s="83" t="s">
        <v>46</v>
      </c>
      <c r="E88" s="84" t="s">
        <v>47</v>
      </c>
      <c r="F88" s="85" t="s">
        <v>48</v>
      </c>
      <c r="G88" s="83" t="s">
        <v>49</v>
      </c>
      <c r="H88" s="86" t="s">
        <v>50</v>
      </c>
      <c r="I88" s="86" t="s">
        <v>51</v>
      </c>
      <c r="J88" s="84" t="s">
        <v>52</v>
      </c>
      <c r="K88" s="83" t="s">
        <v>20</v>
      </c>
      <c r="L88" s="84" t="s">
        <v>53</v>
      </c>
      <c r="M88" s="83" t="s">
        <v>54</v>
      </c>
      <c r="N88" s="83" t="s">
        <v>69</v>
      </c>
      <c r="O88" s="84" t="s">
        <v>55</v>
      </c>
      <c r="P88" s="83" t="s">
        <v>56</v>
      </c>
      <c r="Q88" s="84" t="s">
        <v>57</v>
      </c>
      <c r="R88" s="83" t="s">
        <v>58</v>
      </c>
      <c r="S88" s="84" t="s">
        <v>59</v>
      </c>
      <c r="T88" s="83" t="s">
        <v>60</v>
      </c>
      <c r="U88" s="85" t="s">
        <v>61</v>
      </c>
      <c r="V88" s="83" t="s">
        <v>62</v>
      </c>
      <c r="W88" s="84" t="s">
        <v>63</v>
      </c>
      <c r="X88" s="83" t="s">
        <v>70</v>
      </c>
      <c r="Y88" s="83" t="s">
        <v>64</v>
      </c>
      <c r="Z88" s="84" t="s">
        <v>65</v>
      </c>
      <c r="AA88" s="83" t="s">
        <v>66</v>
      </c>
      <c r="AB88" s="83" t="s">
        <v>67</v>
      </c>
      <c r="AC88" s="83" t="s">
        <v>68</v>
      </c>
    </row>
    <row r="89" s="12" customFormat="1" ht="8.25">
      <c r="A89" s="15"/>
    </row>
    <row r="90" s="12" customFormat="1" ht="8.25">
      <c r="A90" s="15"/>
    </row>
    <row r="91" s="12" customFormat="1" ht="8.25">
      <c r="A91" s="15"/>
    </row>
    <row r="92" s="12" customFormat="1" ht="8.25"/>
    <row r="93" s="12" customFormat="1" ht="8.25"/>
    <row r="94" s="12" customFormat="1" ht="8.25"/>
    <row r="95" s="12" customFormat="1" ht="8.25"/>
    <row r="96" s="12" customFormat="1" ht="8.25"/>
    <row r="97" s="12" customFormat="1" ht="8.25"/>
    <row r="98" s="12" customFormat="1" ht="8.25"/>
    <row r="99" s="12" customFormat="1" ht="8.25"/>
    <row r="100" s="12" customFormat="1" ht="8.25"/>
    <row r="101" s="12" customFormat="1" ht="8.25"/>
    <row r="102" s="12" customFormat="1" ht="8.25"/>
    <row r="103" s="12" customFormat="1" ht="8.25"/>
    <row r="104" s="12" customFormat="1" ht="8.25"/>
    <row r="105" s="12" customFormat="1" ht="8.25"/>
    <row r="106" s="12" customFormat="1" ht="8.25"/>
    <row r="107" s="12" customFormat="1" ht="8.25"/>
    <row r="108" s="12" customFormat="1" ht="8.25"/>
    <row r="109" s="12" customFormat="1" ht="8.25"/>
    <row r="110" s="12" customFormat="1" ht="8.25"/>
    <row r="111" s="12" customFormat="1" ht="8.25"/>
    <row r="112" s="12" customFormat="1" ht="8.25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91"/>
  <sheetViews>
    <sheetView workbookViewId="0" topLeftCell="A1">
      <selection activeCell="D2" sqref="D2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4.8515625" style="1" bestFit="1" customWidth="1"/>
    <col min="4" max="30" width="6.00390625" style="1" customWidth="1"/>
    <col min="31" max="16384" width="9.140625" style="1" customWidth="1"/>
  </cols>
  <sheetData>
    <row r="1" s="8" customFormat="1" ht="9">
      <c r="AD1" s="9"/>
    </row>
    <row r="2" spans="2:30" s="8" customFormat="1" ht="20.25">
      <c r="B2" s="11" t="s">
        <v>92</v>
      </c>
      <c r="D2" s="11">
        <v>6</v>
      </c>
      <c r="AD2" s="9"/>
    </row>
    <row r="3" spans="27:30" s="12" customFormat="1" ht="8.25">
      <c r="AA3" s="13"/>
      <c r="AB3" s="13"/>
      <c r="AC3" s="13" t="s">
        <v>23</v>
      </c>
      <c r="AD3" s="13"/>
    </row>
    <row r="4" spans="2:22" s="12" customFormat="1" ht="8.25">
      <c r="B4" s="12" t="s">
        <v>12</v>
      </c>
      <c r="C4" s="12">
        <v>30</v>
      </c>
      <c r="D4" s="12" t="s">
        <v>4</v>
      </c>
      <c r="G4" s="12">
        <v>1</v>
      </c>
      <c r="H4" s="12">
        <v>2</v>
      </c>
      <c r="I4" s="12">
        <v>3</v>
      </c>
      <c r="J4" s="12">
        <v>4</v>
      </c>
      <c r="K4" s="12">
        <v>5</v>
      </c>
      <c r="L4" s="12">
        <v>6</v>
      </c>
      <c r="M4" s="12">
        <v>7</v>
      </c>
      <c r="N4" s="12">
        <v>8</v>
      </c>
      <c r="O4" s="12">
        <v>9</v>
      </c>
      <c r="P4" s="12">
        <v>10</v>
      </c>
      <c r="Q4" s="12">
        <v>11</v>
      </c>
      <c r="R4" s="12">
        <v>12</v>
      </c>
      <c r="S4" s="13" t="s">
        <v>25</v>
      </c>
      <c r="T4" s="13" t="s">
        <v>21</v>
      </c>
      <c r="U4" s="13" t="s">
        <v>22</v>
      </c>
      <c r="V4" s="13" t="s">
        <v>24</v>
      </c>
    </row>
    <row r="5" spans="2:22" s="12" customFormat="1" ht="8.25">
      <c r="B5" s="12" t="s">
        <v>13</v>
      </c>
      <c r="C5" s="12">
        <v>1.6</v>
      </c>
      <c r="D5" s="12" t="s">
        <v>4</v>
      </c>
      <c r="G5" s="12">
        <v>0</v>
      </c>
      <c r="H5" s="14">
        <v>14</v>
      </c>
      <c r="I5" s="14">
        <v>27.3333333333333</v>
      </c>
      <c r="J5" s="14">
        <v>40.6666666666666</v>
      </c>
      <c r="K5" s="14">
        <v>54</v>
      </c>
      <c r="L5" s="14">
        <v>67.3333333333333</v>
      </c>
      <c r="M5" s="14">
        <v>80.666666666</v>
      </c>
      <c r="N5" s="14">
        <v>94</v>
      </c>
      <c r="O5" s="14">
        <v>107.333333333333</v>
      </c>
      <c r="P5" s="14">
        <v>120.666666666666</v>
      </c>
      <c r="Q5" s="14">
        <v>134</v>
      </c>
      <c r="R5" s="14">
        <v>147.333333333333</v>
      </c>
      <c r="S5" s="14">
        <v>162</v>
      </c>
      <c r="T5" s="14">
        <v>163</v>
      </c>
      <c r="U5" s="14">
        <v>164.333333333333</v>
      </c>
      <c r="V5" s="14">
        <v>171.66666666666</v>
      </c>
    </row>
    <row r="6" spans="2:22" s="12" customFormat="1" ht="8.25">
      <c r="B6" s="12" t="s">
        <v>19</v>
      </c>
      <c r="C6" s="12">
        <v>29</v>
      </c>
      <c r="D6" s="12" t="s">
        <v>4</v>
      </c>
      <c r="H6" s="14">
        <f aca="true" t="shared" si="0" ref="H6:V6">H5-G5</f>
        <v>14</v>
      </c>
      <c r="I6" s="14">
        <f t="shared" si="0"/>
        <v>13.3333333333333</v>
      </c>
      <c r="J6" s="14">
        <f t="shared" si="0"/>
        <v>13.3333333333333</v>
      </c>
      <c r="K6" s="14">
        <f t="shared" si="0"/>
        <v>13.3333333333334</v>
      </c>
      <c r="L6" s="14">
        <f t="shared" si="0"/>
        <v>13.3333333333333</v>
      </c>
      <c r="M6" s="14">
        <f t="shared" si="0"/>
        <v>13.333333332666697</v>
      </c>
      <c r="N6" s="14">
        <f t="shared" si="0"/>
        <v>13.333333334000002</v>
      </c>
      <c r="O6" s="14">
        <f t="shared" si="0"/>
        <v>13.333333333333002</v>
      </c>
      <c r="P6" s="14">
        <f t="shared" si="0"/>
        <v>13.333333333333002</v>
      </c>
      <c r="Q6" s="14">
        <f t="shared" si="0"/>
        <v>13.333333333333997</v>
      </c>
      <c r="R6" s="14">
        <f t="shared" si="0"/>
        <v>13.333333333333002</v>
      </c>
      <c r="S6" s="14">
        <f t="shared" si="0"/>
        <v>14.666666666666998</v>
      </c>
      <c r="T6" s="14">
        <f t="shared" si="0"/>
        <v>1</v>
      </c>
      <c r="U6" s="14">
        <f t="shared" si="0"/>
        <v>1.3333333333330017</v>
      </c>
      <c r="V6" s="14">
        <f t="shared" si="0"/>
        <v>7.333333333327005</v>
      </c>
    </row>
    <row r="7" spans="2:22" s="12" customFormat="1" ht="8.25">
      <c r="B7" s="12" t="s">
        <v>14</v>
      </c>
      <c r="C7" s="12">
        <v>520</v>
      </c>
      <c r="D7" s="12" t="s">
        <v>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2:4" s="12" customFormat="1" ht="8.25">
      <c r="B8" s="12" t="s">
        <v>33</v>
      </c>
      <c r="C8" s="12">
        <v>5</v>
      </c>
      <c r="D8" s="12" t="s">
        <v>4</v>
      </c>
    </row>
    <row r="9" spans="2:4" s="12" customFormat="1" ht="8.25">
      <c r="B9" s="15" t="s">
        <v>28</v>
      </c>
      <c r="C9" s="15">
        <v>5</v>
      </c>
      <c r="D9" s="12" t="s">
        <v>4</v>
      </c>
    </row>
    <row r="10" spans="2:7" s="12" customFormat="1" ht="8.25">
      <c r="B10" s="12" t="s">
        <v>26</v>
      </c>
      <c r="C10" s="12">
        <v>4</v>
      </c>
      <c r="F10" s="15"/>
      <c r="G10" s="15"/>
    </row>
    <row r="11" spans="2:9" s="12" customFormat="1" ht="8.25">
      <c r="B11" s="15" t="s">
        <v>81</v>
      </c>
      <c r="C11" s="15">
        <v>13.3333333333333</v>
      </c>
      <c r="D11" s="15" t="s">
        <v>6</v>
      </c>
      <c r="E11" s="12" t="s">
        <v>80</v>
      </c>
      <c r="H11" s="14">
        <f>(SUM(D15:AD15)*C11)/1000</f>
        <v>17.546666666666624</v>
      </c>
      <c r="I11" s="12" t="s">
        <v>82</v>
      </c>
    </row>
    <row r="12" spans="2:29" s="12" customFormat="1" ht="9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24" customFormat="1" ht="8.25">
      <c r="A13" s="17"/>
      <c r="B13" s="18"/>
      <c r="C13" s="19" t="s">
        <v>0</v>
      </c>
      <c r="D13" s="20" t="s">
        <v>46</v>
      </c>
      <c r="E13" s="21" t="s">
        <v>47</v>
      </c>
      <c r="F13" s="88" t="s">
        <v>48</v>
      </c>
      <c r="G13" s="89" t="s">
        <v>49</v>
      </c>
      <c r="H13" s="90" t="s">
        <v>50</v>
      </c>
      <c r="I13" s="90" t="s">
        <v>51</v>
      </c>
      <c r="J13" s="21" t="s">
        <v>52</v>
      </c>
      <c r="K13" s="20" t="s">
        <v>20</v>
      </c>
      <c r="L13" s="21" t="s">
        <v>53</v>
      </c>
      <c r="M13" s="20" t="s">
        <v>54</v>
      </c>
      <c r="N13" s="89" t="s">
        <v>69</v>
      </c>
      <c r="O13" s="21" t="s">
        <v>55</v>
      </c>
      <c r="P13" s="20" t="s">
        <v>56</v>
      </c>
      <c r="Q13" s="21" t="s">
        <v>57</v>
      </c>
      <c r="R13" s="20" t="s">
        <v>58</v>
      </c>
      <c r="S13" s="21" t="s">
        <v>59</v>
      </c>
      <c r="T13" s="20" t="s">
        <v>60</v>
      </c>
      <c r="U13" s="21" t="s">
        <v>61</v>
      </c>
      <c r="V13" s="20" t="s">
        <v>62</v>
      </c>
      <c r="W13" s="21" t="s">
        <v>63</v>
      </c>
      <c r="X13" s="20" t="s">
        <v>70</v>
      </c>
      <c r="Y13" s="20" t="s">
        <v>64</v>
      </c>
      <c r="Z13" s="21" t="s">
        <v>65</v>
      </c>
      <c r="AA13" s="20" t="s">
        <v>66</v>
      </c>
      <c r="AB13" s="20" t="s">
        <v>67</v>
      </c>
      <c r="AC13" s="20" t="s">
        <v>68</v>
      </c>
    </row>
    <row r="14" spans="1:29" s="24" customFormat="1" ht="8.25">
      <c r="A14" s="17"/>
      <c r="B14" s="18"/>
      <c r="C14" s="17"/>
      <c r="D14" s="20" t="s">
        <v>77</v>
      </c>
      <c r="E14" s="20" t="s">
        <v>77</v>
      </c>
      <c r="F14" s="20" t="s">
        <v>77</v>
      </c>
      <c r="G14" s="20" t="s">
        <v>77</v>
      </c>
      <c r="H14" s="20" t="s">
        <v>77</v>
      </c>
      <c r="I14" s="20" t="s">
        <v>77</v>
      </c>
      <c r="J14" s="20" t="s">
        <v>79</v>
      </c>
      <c r="K14" s="20" t="s">
        <v>79</v>
      </c>
      <c r="L14" s="20" t="s">
        <v>79</v>
      </c>
      <c r="M14" s="20" t="s">
        <v>77</v>
      </c>
      <c r="N14" s="20" t="s">
        <v>76</v>
      </c>
      <c r="O14" s="20" t="s">
        <v>79</v>
      </c>
      <c r="P14" s="20" t="s">
        <v>79</v>
      </c>
      <c r="Q14" s="20" t="s">
        <v>79</v>
      </c>
      <c r="R14" s="20" t="s">
        <v>79</v>
      </c>
      <c r="S14" s="20" t="s">
        <v>77</v>
      </c>
      <c r="T14" s="20" t="s">
        <v>79</v>
      </c>
      <c r="U14" s="20" t="s">
        <v>79</v>
      </c>
      <c r="V14" s="20" t="s">
        <v>79</v>
      </c>
      <c r="W14" s="20" t="s">
        <v>77</v>
      </c>
      <c r="X14" s="20" t="s">
        <v>76</v>
      </c>
      <c r="Y14" s="20" t="s">
        <v>77</v>
      </c>
      <c r="Z14" s="20" t="s">
        <v>77</v>
      </c>
      <c r="AA14" s="20" t="s">
        <v>77</v>
      </c>
      <c r="AB14" s="20" t="s">
        <v>77</v>
      </c>
      <c r="AC14" s="20" t="s">
        <v>77</v>
      </c>
    </row>
    <row r="15" spans="1:29" s="24" customFormat="1" ht="9" thickBot="1">
      <c r="A15" s="17"/>
      <c r="B15" s="25"/>
      <c r="C15" s="26"/>
      <c r="D15" s="27">
        <v>49</v>
      </c>
      <c r="E15" s="27">
        <v>49</v>
      </c>
      <c r="F15" s="27">
        <v>49</v>
      </c>
      <c r="G15" s="27">
        <v>33</v>
      </c>
      <c r="H15" s="27">
        <v>33</v>
      </c>
      <c r="I15" s="27">
        <v>49</v>
      </c>
      <c r="J15" s="27">
        <v>65</v>
      </c>
      <c r="K15" s="27">
        <v>65</v>
      </c>
      <c r="L15" s="27">
        <v>65</v>
      </c>
      <c r="M15" s="27">
        <v>49</v>
      </c>
      <c r="N15" s="27">
        <v>15</v>
      </c>
      <c r="O15" s="27">
        <v>65</v>
      </c>
      <c r="P15" s="27">
        <v>72</v>
      </c>
      <c r="Q15" s="27">
        <v>65</v>
      </c>
      <c r="R15" s="27">
        <v>72</v>
      </c>
      <c r="S15" s="27">
        <v>49</v>
      </c>
      <c r="T15" s="27">
        <v>65</v>
      </c>
      <c r="U15" s="27">
        <v>65</v>
      </c>
      <c r="V15" s="27">
        <v>65</v>
      </c>
      <c r="W15" s="27">
        <v>49</v>
      </c>
      <c r="X15" s="27">
        <v>15</v>
      </c>
      <c r="Y15" s="27">
        <v>33</v>
      </c>
      <c r="Z15" s="27">
        <v>33</v>
      </c>
      <c r="AA15" s="27">
        <v>49</v>
      </c>
      <c r="AB15" s="27">
        <v>49</v>
      </c>
      <c r="AC15" s="27">
        <v>49</v>
      </c>
    </row>
    <row r="16" spans="1:29" s="12" customFormat="1" ht="9" thickBot="1">
      <c r="A16" s="28"/>
      <c r="B16" s="16" t="s">
        <v>42</v>
      </c>
      <c r="C16" s="16"/>
      <c r="D16" s="29" t="str">
        <f aca="true" t="shared" si="1" ref="D16:AC16">IF(D17&gt;D18,"OK","NG")</f>
        <v>OK</v>
      </c>
      <c r="E16" s="29" t="str">
        <f t="shared" si="1"/>
        <v>OK</v>
      </c>
      <c r="F16" s="29" t="str">
        <f t="shared" si="1"/>
        <v>OK</v>
      </c>
      <c r="G16" s="29" t="str">
        <f t="shared" si="1"/>
        <v>OK</v>
      </c>
      <c r="H16" s="29" t="str">
        <f t="shared" si="1"/>
        <v>OK</v>
      </c>
      <c r="I16" s="29" t="str">
        <f t="shared" si="1"/>
        <v>OK</v>
      </c>
      <c r="J16" s="29" t="str">
        <f t="shared" si="1"/>
        <v>OK</v>
      </c>
      <c r="K16" s="29" t="str">
        <f t="shared" si="1"/>
        <v>OK</v>
      </c>
      <c r="L16" s="29" t="str">
        <f t="shared" si="1"/>
        <v>OK</v>
      </c>
      <c r="M16" s="29" t="str">
        <f t="shared" si="1"/>
        <v>OK</v>
      </c>
      <c r="N16" s="29" t="str">
        <f t="shared" si="1"/>
        <v>OK</v>
      </c>
      <c r="O16" s="29" t="str">
        <f t="shared" si="1"/>
        <v>OK</v>
      </c>
      <c r="P16" s="29" t="str">
        <f t="shared" si="1"/>
        <v>OK</v>
      </c>
      <c r="Q16" s="29" t="str">
        <f t="shared" si="1"/>
        <v>OK</v>
      </c>
      <c r="R16" s="29" t="str">
        <f t="shared" si="1"/>
        <v>OK</v>
      </c>
      <c r="S16" s="29" t="str">
        <f t="shared" si="1"/>
        <v>OK</v>
      </c>
      <c r="T16" s="29" t="str">
        <f t="shared" si="1"/>
        <v>OK</v>
      </c>
      <c r="U16" s="29" t="str">
        <f t="shared" si="1"/>
        <v>OK</v>
      </c>
      <c r="V16" s="29" t="str">
        <f t="shared" si="1"/>
        <v>OK</v>
      </c>
      <c r="W16" s="29" t="str">
        <f t="shared" si="1"/>
        <v>OK</v>
      </c>
      <c r="X16" s="29" t="str">
        <f t="shared" si="1"/>
        <v>OK</v>
      </c>
      <c r="Y16" s="29" t="str">
        <f t="shared" si="1"/>
        <v>OK</v>
      </c>
      <c r="Z16" s="29" t="str">
        <f t="shared" si="1"/>
        <v>OK</v>
      </c>
      <c r="AA16" s="29" t="str">
        <f t="shared" si="1"/>
        <v>OK</v>
      </c>
      <c r="AB16" s="29" t="str">
        <f t="shared" si="1"/>
        <v>OK</v>
      </c>
      <c r="AC16" s="29" t="str">
        <f t="shared" si="1"/>
        <v>OK</v>
      </c>
    </row>
    <row r="17" spans="1:29" s="12" customFormat="1" ht="9" thickBot="1">
      <c r="A17" s="28"/>
      <c r="B17" s="16" t="s">
        <v>41</v>
      </c>
      <c r="C17" s="16"/>
      <c r="D17" s="30">
        <v>484.87</v>
      </c>
      <c r="E17" s="30">
        <v>484.87</v>
      </c>
      <c r="F17" s="30">
        <v>484.87</v>
      </c>
      <c r="G17" s="30">
        <v>265.72</v>
      </c>
      <c r="H17" s="30">
        <v>265.72</v>
      </c>
      <c r="I17" s="30">
        <v>484.87</v>
      </c>
      <c r="J17" s="30">
        <v>700.09</v>
      </c>
      <c r="K17" s="30">
        <v>700.09</v>
      </c>
      <c r="L17" s="30">
        <v>700.09</v>
      </c>
      <c r="M17" s="30">
        <v>484.87</v>
      </c>
      <c r="N17" s="30">
        <v>81.84</v>
      </c>
      <c r="O17" s="30">
        <v>700.09</v>
      </c>
      <c r="P17" s="30">
        <v>761</v>
      </c>
      <c r="Q17" s="30">
        <v>700.09</v>
      </c>
      <c r="R17" s="30">
        <v>761</v>
      </c>
      <c r="S17" s="30">
        <v>471</v>
      </c>
      <c r="T17" s="30">
        <v>700.09</v>
      </c>
      <c r="U17" s="30">
        <v>700.09</v>
      </c>
      <c r="V17" s="30">
        <v>700.09</v>
      </c>
      <c r="W17" s="30">
        <v>484.87</v>
      </c>
      <c r="X17" s="30">
        <v>81.84</v>
      </c>
      <c r="Y17" s="30">
        <v>265.72</v>
      </c>
      <c r="Z17" s="30">
        <v>265.72</v>
      </c>
      <c r="AA17" s="30">
        <v>484.87</v>
      </c>
      <c r="AB17" s="30">
        <v>484.87</v>
      </c>
      <c r="AC17" s="30">
        <v>484.87</v>
      </c>
    </row>
    <row r="18" spans="1:29" s="34" customFormat="1" ht="9" thickBot="1">
      <c r="A18" s="31"/>
      <c r="B18" s="32" t="s">
        <v>38</v>
      </c>
      <c r="C18" s="32"/>
      <c r="D18" s="33">
        <f aca="true" t="shared" si="2" ref="D18:AC18">MAX(D19:D21)</f>
        <v>371.5679406595044</v>
      </c>
      <c r="E18" s="33">
        <f t="shared" si="2"/>
        <v>399.5766028492045</v>
      </c>
      <c r="F18" s="33">
        <f t="shared" si="2"/>
        <v>371.5679406595044</v>
      </c>
      <c r="G18" s="33">
        <f t="shared" si="2"/>
        <v>211.00658092047883</v>
      </c>
      <c r="H18" s="33">
        <f t="shared" si="2"/>
        <v>211.00658092047883</v>
      </c>
      <c r="I18" s="33">
        <f t="shared" si="2"/>
        <v>385.3355988171407</v>
      </c>
      <c r="J18" s="33">
        <f t="shared" si="2"/>
        <v>562.658175</v>
      </c>
      <c r="K18" s="33">
        <f t="shared" si="2"/>
        <v>601.288425</v>
      </c>
      <c r="L18" s="33">
        <f t="shared" si="2"/>
        <v>562.658175</v>
      </c>
      <c r="M18" s="33">
        <f t="shared" si="2"/>
        <v>386.68333150128774</v>
      </c>
      <c r="N18" s="33">
        <f t="shared" si="2"/>
        <v>48.89319113965503</v>
      </c>
      <c r="O18" s="33">
        <f t="shared" si="2"/>
        <v>600.1187494000001</v>
      </c>
      <c r="P18" s="33">
        <f t="shared" si="2"/>
        <v>645.0315988</v>
      </c>
      <c r="Q18" s="33">
        <f t="shared" si="2"/>
        <v>600.1187494000001</v>
      </c>
      <c r="R18" s="33">
        <f t="shared" si="2"/>
        <v>645.0315988</v>
      </c>
      <c r="S18" s="33">
        <f t="shared" si="2"/>
        <v>385.3355988171407</v>
      </c>
      <c r="T18" s="33">
        <f t="shared" si="2"/>
        <v>562.658175</v>
      </c>
      <c r="U18" s="33">
        <f t="shared" si="2"/>
        <v>601.288425</v>
      </c>
      <c r="V18" s="33">
        <f t="shared" si="2"/>
        <v>562.658175</v>
      </c>
      <c r="W18" s="33">
        <f t="shared" si="2"/>
        <v>386.68333150128774</v>
      </c>
      <c r="X18" s="33">
        <f t="shared" si="2"/>
        <v>48.89319113965503</v>
      </c>
      <c r="Y18" s="33">
        <f t="shared" si="2"/>
        <v>211.00658092047883</v>
      </c>
      <c r="Z18" s="33">
        <f t="shared" si="2"/>
        <v>211.00658092047883</v>
      </c>
      <c r="AA18" s="33">
        <f t="shared" si="2"/>
        <v>371.5679406595044</v>
      </c>
      <c r="AB18" s="33">
        <f t="shared" si="2"/>
        <v>399.5766028492045</v>
      </c>
      <c r="AC18" s="33">
        <f t="shared" si="2"/>
        <v>371.5679406595044</v>
      </c>
    </row>
    <row r="19" spans="1:29" s="12" customFormat="1" ht="8.25">
      <c r="A19" s="28"/>
      <c r="B19" s="35" t="s">
        <v>31</v>
      </c>
      <c r="C19" s="36"/>
      <c r="D19" s="37">
        <f aca="true" t="shared" si="3" ref="D19:AC19">1.4*D22</f>
        <v>297.77399213333325</v>
      </c>
      <c r="E19" s="37">
        <f t="shared" si="3"/>
        <v>320.83613239999994</v>
      </c>
      <c r="F19" s="37">
        <f t="shared" si="3"/>
        <v>297.77399213333325</v>
      </c>
      <c r="G19" s="37">
        <f t="shared" si="3"/>
        <v>170.08870666666664</v>
      </c>
      <c r="H19" s="37">
        <f t="shared" si="3"/>
        <v>170.08870666666664</v>
      </c>
      <c r="I19" s="37">
        <f t="shared" si="3"/>
        <v>300.8101264</v>
      </c>
      <c r="J19" s="37">
        <f t="shared" si="3"/>
        <v>368.13384999999994</v>
      </c>
      <c r="K19" s="37">
        <f t="shared" si="3"/>
        <v>392.9080166666667</v>
      </c>
      <c r="L19" s="37">
        <f t="shared" si="3"/>
        <v>368.13384999999994</v>
      </c>
      <c r="M19" s="37">
        <f t="shared" si="3"/>
        <v>300.1882604</v>
      </c>
      <c r="N19" s="37">
        <f t="shared" si="3"/>
        <v>38.349731456959994</v>
      </c>
      <c r="O19" s="37">
        <f t="shared" si="3"/>
        <v>478.0407641333333</v>
      </c>
      <c r="P19" s="37">
        <f t="shared" si="3"/>
        <v>515.6481549333333</v>
      </c>
      <c r="Q19" s="37">
        <f t="shared" si="3"/>
        <v>478.0407641333333</v>
      </c>
      <c r="R19" s="37">
        <f t="shared" si="3"/>
        <v>515.6481549333333</v>
      </c>
      <c r="S19" s="37">
        <f t="shared" si="3"/>
        <v>300.8101264</v>
      </c>
      <c r="T19" s="37">
        <f t="shared" si="3"/>
        <v>368.13384999999994</v>
      </c>
      <c r="U19" s="37">
        <f t="shared" si="3"/>
        <v>392.9080166666667</v>
      </c>
      <c r="V19" s="37">
        <f t="shared" si="3"/>
        <v>368.13384999999994</v>
      </c>
      <c r="W19" s="37">
        <f t="shared" si="3"/>
        <v>300.1882604</v>
      </c>
      <c r="X19" s="37">
        <f t="shared" si="3"/>
        <v>38.349731456959994</v>
      </c>
      <c r="Y19" s="37">
        <f t="shared" si="3"/>
        <v>170.08870666666664</v>
      </c>
      <c r="Z19" s="37">
        <f t="shared" si="3"/>
        <v>170.08870666666664</v>
      </c>
      <c r="AA19" s="37">
        <f t="shared" si="3"/>
        <v>297.77399213333325</v>
      </c>
      <c r="AB19" s="37">
        <f t="shared" si="3"/>
        <v>320.83613239999994</v>
      </c>
      <c r="AC19" s="37">
        <f t="shared" si="3"/>
        <v>297.77399213333325</v>
      </c>
    </row>
    <row r="20" spans="1:29" s="12" customFormat="1" ht="8.25">
      <c r="A20" s="28"/>
      <c r="B20" s="38" t="s">
        <v>29</v>
      </c>
      <c r="C20" s="38"/>
      <c r="D20" s="39">
        <f aca="true" t="shared" si="4" ref="D20:AC20">(1.2*D22)+(1.6*D24)+(0.5*(D25+D26))</f>
        <v>371.5679406595044</v>
      </c>
      <c r="E20" s="39">
        <f t="shared" si="4"/>
        <v>399.5766028492045</v>
      </c>
      <c r="F20" s="39">
        <f t="shared" si="4"/>
        <v>371.5679406595044</v>
      </c>
      <c r="G20" s="39">
        <f t="shared" si="4"/>
        <v>211.00658092047883</v>
      </c>
      <c r="H20" s="39">
        <f t="shared" si="4"/>
        <v>211.00658092047883</v>
      </c>
      <c r="I20" s="39">
        <f t="shared" si="4"/>
        <v>385.3355988171407</v>
      </c>
      <c r="J20" s="39">
        <f t="shared" si="4"/>
        <v>562.658175</v>
      </c>
      <c r="K20" s="39">
        <f t="shared" si="4"/>
        <v>601.288425</v>
      </c>
      <c r="L20" s="39">
        <f t="shared" si="4"/>
        <v>562.658175</v>
      </c>
      <c r="M20" s="39">
        <f t="shared" si="4"/>
        <v>386.68333150128774</v>
      </c>
      <c r="N20" s="39">
        <f t="shared" si="4"/>
        <v>48.89319113965503</v>
      </c>
      <c r="O20" s="39">
        <f t="shared" si="4"/>
        <v>600.1187494000001</v>
      </c>
      <c r="P20" s="39">
        <f t="shared" si="4"/>
        <v>645.0315988</v>
      </c>
      <c r="Q20" s="39">
        <f t="shared" si="4"/>
        <v>600.1187494000001</v>
      </c>
      <c r="R20" s="39">
        <f t="shared" si="4"/>
        <v>645.0315988</v>
      </c>
      <c r="S20" s="39">
        <f t="shared" si="4"/>
        <v>385.3355988171407</v>
      </c>
      <c r="T20" s="39">
        <f t="shared" si="4"/>
        <v>562.658175</v>
      </c>
      <c r="U20" s="39">
        <f t="shared" si="4"/>
        <v>601.288425</v>
      </c>
      <c r="V20" s="39">
        <f t="shared" si="4"/>
        <v>562.658175</v>
      </c>
      <c r="W20" s="39">
        <f t="shared" si="4"/>
        <v>386.68333150128774</v>
      </c>
      <c r="X20" s="39">
        <f t="shared" si="4"/>
        <v>48.89319113965503</v>
      </c>
      <c r="Y20" s="39">
        <f t="shared" si="4"/>
        <v>211.00658092047883</v>
      </c>
      <c r="Z20" s="39">
        <f t="shared" si="4"/>
        <v>211.00658092047883</v>
      </c>
      <c r="AA20" s="39">
        <f t="shared" si="4"/>
        <v>371.5679406595044</v>
      </c>
      <c r="AB20" s="39">
        <f t="shared" si="4"/>
        <v>399.5766028492045</v>
      </c>
      <c r="AC20" s="39">
        <f t="shared" si="4"/>
        <v>371.5679406595044</v>
      </c>
    </row>
    <row r="21" spans="1:29" s="12" customFormat="1" ht="9" thickBot="1">
      <c r="A21" s="28"/>
      <c r="B21" s="16" t="s">
        <v>30</v>
      </c>
      <c r="C21" s="16"/>
      <c r="D21" s="40">
        <f aca="true" t="shared" si="5" ref="D21:AC21">(1.2*D22)+(1*D24)+(1.6*(D25+D26))</f>
        <v>334.6679661871902</v>
      </c>
      <c r="E21" s="40">
        <f t="shared" si="5"/>
        <v>362.3028358557528</v>
      </c>
      <c r="F21" s="40">
        <f t="shared" si="5"/>
        <v>334.6679661871902</v>
      </c>
      <c r="G21" s="40">
        <f t="shared" si="5"/>
        <v>186.55048307529927</v>
      </c>
      <c r="H21" s="40">
        <f t="shared" si="5"/>
        <v>186.55048307529927</v>
      </c>
      <c r="I21" s="40">
        <f t="shared" si="5"/>
        <v>347.24048096071294</v>
      </c>
      <c r="J21" s="40">
        <f t="shared" si="5"/>
        <v>489.4232999999999</v>
      </c>
      <c r="K21" s="40">
        <f t="shared" si="5"/>
        <v>522.8983000000001</v>
      </c>
      <c r="L21" s="40">
        <f t="shared" si="5"/>
        <v>489.4232999999999</v>
      </c>
      <c r="M21" s="40">
        <f t="shared" si="5"/>
        <v>344.9413127633048</v>
      </c>
      <c r="N21" s="40">
        <f t="shared" si="5"/>
        <v>42.884943859164395</v>
      </c>
      <c r="O21" s="40">
        <f t="shared" si="5"/>
        <v>543.7009064</v>
      </c>
      <c r="P21" s="40">
        <f t="shared" si="5"/>
        <v>584.2106928</v>
      </c>
      <c r="Q21" s="40">
        <f t="shared" si="5"/>
        <v>543.7009064</v>
      </c>
      <c r="R21" s="40">
        <f t="shared" si="5"/>
        <v>584.2106928</v>
      </c>
      <c r="S21" s="40">
        <f t="shared" si="5"/>
        <v>347.24048096071294</v>
      </c>
      <c r="T21" s="40">
        <f t="shared" si="5"/>
        <v>489.4232999999999</v>
      </c>
      <c r="U21" s="40">
        <f t="shared" si="5"/>
        <v>522.8983000000001</v>
      </c>
      <c r="V21" s="40">
        <f t="shared" si="5"/>
        <v>489.4232999999999</v>
      </c>
      <c r="W21" s="40">
        <f t="shared" si="5"/>
        <v>344.9413127633048</v>
      </c>
      <c r="X21" s="40">
        <f t="shared" si="5"/>
        <v>42.884943859164395</v>
      </c>
      <c r="Y21" s="40">
        <f t="shared" si="5"/>
        <v>186.55048307529927</v>
      </c>
      <c r="Z21" s="40">
        <f t="shared" si="5"/>
        <v>186.55048307529927</v>
      </c>
      <c r="AA21" s="40">
        <f t="shared" si="5"/>
        <v>334.6679661871902</v>
      </c>
      <c r="AB21" s="40">
        <f t="shared" si="5"/>
        <v>362.3028358557528</v>
      </c>
      <c r="AC21" s="40">
        <f t="shared" si="5"/>
        <v>334.6679661871902</v>
      </c>
    </row>
    <row r="22" spans="1:29" s="12" customFormat="1" ht="8.25">
      <c r="A22" s="28"/>
      <c r="B22" s="35" t="s">
        <v>34</v>
      </c>
      <c r="C22" s="36"/>
      <c r="D22" s="37">
        <f aca="true" t="shared" si="6" ref="D22:AC22">(SUM(D73:D85)+($C$4*SUM(D32:D44))+($C$5*SUM(D32:D44))+($C$6*SUM(D32:D42))+($C$7*SUM(D46:D58))+($C$8*SUM(D43:D44))+(D15*D28)+D86)/1000</f>
        <v>212.69570866666663</v>
      </c>
      <c r="E22" s="37">
        <f t="shared" si="6"/>
        <v>229.16866599999997</v>
      </c>
      <c r="F22" s="37">
        <f t="shared" si="6"/>
        <v>212.69570866666663</v>
      </c>
      <c r="G22" s="37">
        <f t="shared" si="6"/>
        <v>121.49193333333332</v>
      </c>
      <c r="H22" s="37">
        <f t="shared" si="6"/>
        <v>121.49193333333332</v>
      </c>
      <c r="I22" s="37">
        <f t="shared" si="6"/>
        <v>214.86437600000002</v>
      </c>
      <c r="J22" s="37">
        <f t="shared" si="6"/>
        <v>262.95275</v>
      </c>
      <c r="K22" s="37">
        <f t="shared" si="6"/>
        <v>280.64858333333336</v>
      </c>
      <c r="L22" s="37">
        <f t="shared" si="6"/>
        <v>262.95275</v>
      </c>
      <c r="M22" s="37">
        <f t="shared" si="6"/>
        <v>214.420186</v>
      </c>
      <c r="N22" s="37">
        <f t="shared" si="6"/>
        <v>27.3926653264</v>
      </c>
      <c r="O22" s="37">
        <f t="shared" si="6"/>
        <v>341.4576886666667</v>
      </c>
      <c r="P22" s="37">
        <f t="shared" si="6"/>
        <v>368.32011066666666</v>
      </c>
      <c r="Q22" s="37">
        <f t="shared" si="6"/>
        <v>341.4576886666667</v>
      </c>
      <c r="R22" s="37">
        <f t="shared" si="6"/>
        <v>368.32011066666666</v>
      </c>
      <c r="S22" s="37">
        <f t="shared" si="6"/>
        <v>214.86437600000002</v>
      </c>
      <c r="T22" s="37">
        <f t="shared" si="6"/>
        <v>262.95275</v>
      </c>
      <c r="U22" s="37">
        <f t="shared" si="6"/>
        <v>280.64858333333336</v>
      </c>
      <c r="V22" s="37">
        <f t="shared" si="6"/>
        <v>262.95275</v>
      </c>
      <c r="W22" s="37">
        <f t="shared" si="6"/>
        <v>214.420186</v>
      </c>
      <c r="X22" s="37">
        <f t="shared" si="6"/>
        <v>27.3926653264</v>
      </c>
      <c r="Y22" s="37">
        <f t="shared" si="6"/>
        <v>121.49193333333332</v>
      </c>
      <c r="Z22" s="37">
        <f t="shared" si="6"/>
        <v>121.49193333333332</v>
      </c>
      <c r="AA22" s="37">
        <f t="shared" si="6"/>
        <v>212.69570866666663</v>
      </c>
      <c r="AB22" s="37">
        <f t="shared" si="6"/>
        <v>229.16866599999997</v>
      </c>
      <c r="AC22" s="37">
        <f t="shared" si="6"/>
        <v>212.69570866666663</v>
      </c>
    </row>
    <row r="23" spans="1:29" s="12" customFormat="1" ht="8.25">
      <c r="A23" s="28"/>
      <c r="B23" s="41" t="s">
        <v>35</v>
      </c>
      <c r="C23" s="38"/>
      <c r="D23" s="39">
        <f aca="true" t="shared" si="7" ref="D23:AC23">((D60*D32)+(D61*D33)+(D62*D34)+(D63*D35)+(D64*D36)+(D65*D37)+(D66*D38)+(D67*D39)+(D68*D40)+(D69*D41)+(D70*D42))/1000</f>
        <v>167.0218</v>
      </c>
      <c r="E23" s="39">
        <f t="shared" si="7"/>
        <v>181.86459999999997</v>
      </c>
      <c r="F23" s="39">
        <f t="shared" si="7"/>
        <v>167.0218</v>
      </c>
      <c r="G23" s="39">
        <f t="shared" si="7"/>
        <v>78.5895</v>
      </c>
      <c r="H23" s="39">
        <f t="shared" si="7"/>
        <v>78.5895</v>
      </c>
      <c r="I23" s="39">
        <f t="shared" si="7"/>
        <v>187.16559999999998</v>
      </c>
      <c r="J23" s="39">
        <f t="shared" si="7"/>
        <v>374.325</v>
      </c>
      <c r="K23" s="39">
        <f t="shared" si="7"/>
        <v>400.675</v>
      </c>
      <c r="L23" s="39">
        <f t="shared" si="7"/>
        <v>374.325</v>
      </c>
      <c r="M23" s="39">
        <f t="shared" si="7"/>
        <v>190.93679999999998</v>
      </c>
      <c r="N23" s="39">
        <f t="shared" si="7"/>
        <v>10.022</v>
      </c>
      <c r="O23" s="39">
        <f t="shared" si="7"/>
        <v>288.3682</v>
      </c>
      <c r="P23" s="39">
        <f t="shared" si="7"/>
        <v>307.96439999999996</v>
      </c>
      <c r="Q23" s="39">
        <f t="shared" si="7"/>
        <v>288.3682</v>
      </c>
      <c r="R23" s="39">
        <f t="shared" si="7"/>
        <v>307.96439999999996</v>
      </c>
      <c r="S23" s="39">
        <f t="shared" si="7"/>
        <v>187.16559999999998</v>
      </c>
      <c r="T23" s="39">
        <f t="shared" si="7"/>
        <v>374.325</v>
      </c>
      <c r="U23" s="39">
        <f t="shared" si="7"/>
        <v>400.675</v>
      </c>
      <c r="V23" s="39">
        <f t="shared" si="7"/>
        <v>374.325</v>
      </c>
      <c r="W23" s="39">
        <f t="shared" si="7"/>
        <v>190.93679999999998</v>
      </c>
      <c r="X23" s="39">
        <f t="shared" si="7"/>
        <v>10.022</v>
      </c>
      <c r="Y23" s="39">
        <f t="shared" si="7"/>
        <v>78.5895</v>
      </c>
      <c r="Z23" s="39">
        <f t="shared" si="7"/>
        <v>78.5895</v>
      </c>
      <c r="AA23" s="39">
        <f t="shared" si="7"/>
        <v>167.0218</v>
      </c>
      <c r="AB23" s="39">
        <f t="shared" si="7"/>
        <v>181.86459999999997</v>
      </c>
      <c r="AC23" s="39">
        <f t="shared" si="7"/>
        <v>167.0218</v>
      </c>
    </row>
    <row r="24" spans="1:29" s="12" customFormat="1" ht="8.25">
      <c r="A24" s="28"/>
      <c r="B24" s="41" t="s">
        <v>40</v>
      </c>
      <c r="C24" s="38"/>
      <c r="D24" s="39">
        <f aca="true" t="shared" si="8" ref="D24:AC24">D23*D27</f>
        <v>71.07591578719028</v>
      </c>
      <c r="E24" s="39">
        <f t="shared" si="8"/>
        <v>75.56723665575284</v>
      </c>
      <c r="F24" s="39">
        <f t="shared" si="8"/>
        <v>71.07591578719028</v>
      </c>
      <c r="G24" s="39">
        <f t="shared" si="8"/>
        <v>40.76016307529929</v>
      </c>
      <c r="H24" s="39">
        <f t="shared" si="8"/>
        <v>40.76016307529929</v>
      </c>
      <c r="I24" s="39">
        <f t="shared" si="8"/>
        <v>77.3280297607129</v>
      </c>
      <c r="J24" s="39">
        <f t="shared" si="8"/>
        <v>149.73</v>
      </c>
      <c r="K24" s="39">
        <f t="shared" si="8"/>
        <v>160.27</v>
      </c>
      <c r="L24" s="39">
        <f t="shared" si="8"/>
        <v>149.73</v>
      </c>
      <c r="M24" s="39">
        <f t="shared" si="8"/>
        <v>79.21748956330484</v>
      </c>
      <c r="N24" s="39">
        <f t="shared" si="8"/>
        <v>10.013745467484398</v>
      </c>
      <c r="O24" s="39">
        <f t="shared" si="8"/>
        <v>115.34728000000001</v>
      </c>
      <c r="P24" s="39">
        <f t="shared" si="8"/>
        <v>123.18575999999999</v>
      </c>
      <c r="Q24" s="39">
        <f t="shared" si="8"/>
        <v>115.34728000000001</v>
      </c>
      <c r="R24" s="39">
        <f t="shared" si="8"/>
        <v>123.18575999999999</v>
      </c>
      <c r="S24" s="39">
        <f t="shared" si="8"/>
        <v>77.3280297607129</v>
      </c>
      <c r="T24" s="39">
        <f t="shared" si="8"/>
        <v>149.73</v>
      </c>
      <c r="U24" s="39">
        <f t="shared" si="8"/>
        <v>160.27</v>
      </c>
      <c r="V24" s="39">
        <f t="shared" si="8"/>
        <v>149.73</v>
      </c>
      <c r="W24" s="39">
        <f t="shared" si="8"/>
        <v>79.21748956330484</v>
      </c>
      <c r="X24" s="39">
        <f t="shared" si="8"/>
        <v>10.013745467484398</v>
      </c>
      <c r="Y24" s="39">
        <f t="shared" si="8"/>
        <v>40.76016307529929</v>
      </c>
      <c r="Z24" s="39">
        <f t="shared" si="8"/>
        <v>40.76016307529929</v>
      </c>
      <c r="AA24" s="39">
        <f t="shared" si="8"/>
        <v>71.07591578719028</v>
      </c>
      <c r="AB24" s="39">
        <f t="shared" si="8"/>
        <v>75.56723665575284</v>
      </c>
      <c r="AC24" s="39">
        <f t="shared" si="8"/>
        <v>71.07591578719028</v>
      </c>
    </row>
    <row r="25" spans="1:29" s="12" customFormat="1" ht="8.25">
      <c r="A25" s="28"/>
      <c r="B25" s="38" t="s">
        <v>36</v>
      </c>
      <c r="C25" s="38"/>
      <c r="D25" s="39">
        <f aca="true" t="shared" si="9" ref="D25:AC25">((D71*D43)+(D72*D44))/1000</f>
        <v>4.1786</v>
      </c>
      <c r="E25" s="39">
        <f t="shared" si="9"/>
        <v>5.866599999999999</v>
      </c>
      <c r="F25" s="39">
        <f t="shared" si="9"/>
        <v>4.1786</v>
      </c>
      <c r="G25" s="39">
        <f t="shared" si="9"/>
        <v>0</v>
      </c>
      <c r="H25" s="39">
        <f t="shared" si="9"/>
        <v>0</v>
      </c>
      <c r="I25" s="39">
        <f t="shared" si="9"/>
        <v>6.0376</v>
      </c>
      <c r="J25" s="39">
        <f t="shared" si="9"/>
        <v>12.075</v>
      </c>
      <c r="K25" s="39">
        <f t="shared" si="9"/>
        <v>12.925</v>
      </c>
      <c r="L25" s="39">
        <f t="shared" si="9"/>
        <v>12.075</v>
      </c>
      <c r="M25" s="39">
        <f t="shared" si="9"/>
        <v>4.2098</v>
      </c>
      <c r="N25" s="39">
        <f t="shared" si="9"/>
        <v>0</v>
      </c>
      <c r="O25" s="39">
        <f t="shared" si="9"/>
        <v>9.302200000000001</v>
      </c>
      <c r="P25" s="39">
        <f t="shared" si="9"/>
        <v>9.5204</v>
      </c>
      <c r="Q25" s="39">
        <f t="shared" si="9"/>
        <v>9.302200000000001</v>
      </c>
      <c r="R25" s="39">
        <f t="shared" si="9"/>
        <v>9.5204</v>
      </c>
      <c r="S25" s="39">
        <f t="shared" si="9"/>
        <v>6.0376</v>
      </c>
      <c r="T25" s="39">
        <f t="shared" si="9"/>
        <v>12.075</v>
      </c>
      <c r="U25" s="39">
        <f t="shared" si="9"/>
        <v>12.925</v>
      </c>
      <c r="V25" s="39">
        <f t="shared" si="9"/>
        <v>12.075</v>
      </c>
      <c r="W25" s="39">
        <f t="shared" si="9"/>
        <v>4.2098</v>
      </c>
      <c r="X25" s="39">
        <f t="shared" si="9"/>
        <v>0</v>
      </c>
      <c r="Y25" s="39">
        <f t="shared" si="9"/>
        <v>0</v>
      </c>
      <c r="Z25" s="39">
        <f t="shared" si="9"/>
        <v>0</v>
      </c>
      <c r="AA25" s="39">
        <f t="shared" si="9"/>
        <v>4.1786</v>
      </c>
      <c r="AB25" s="39">
        <f t="shared" si="9"/>
        <v>5.866599999999999</v>
      </c>
      <c r="AC25" s="39">
        <f t="shared" si="9"/>
        <v>4.1786</v>
      </c>
    </row>
    <row r="26" spans="1:29" s="12" customFormat="1" ht="9" thickBot="1">
      <c r="A26" s="28"/>
      <c r="B26" s="16" t="s">
        <v>37</v>
      </c>
      <c r="C26" s="16"/>
      <c r="D26" s="40">
        <f aca="true" t="shared" si="10" ref="D26:AC26">(($C$9*D43)+($C$9*D44))/1000</f>
        <v>1.04465</v>
      </c>
      <c r="E26" s="40">
        <f t="shared" si="10"/>
        <v>1.4666499999999998</v>
      </c>
      <c r="F26" s="40">
        <f t="shared" si="10"/>
        <v>1.04465</v>
      </c>
      <c r="G26" s="40">
        <f t="shared" si="10"/>
        <v>0</v>
      </c>
      <c r="H26" s="40">
        <f t="shared" si="10"/>
        <v>0</v>
      </c>
      <c r="I26" s="40">
        <f t="shared" si="10"/>
        <v>1.5094</v>
      </c>
      <c r="J26" s="40">
        <f t="shared" si="10"/>
        <v>3.01875</v>
      </c>
      <c r="K26" s="40">
        <f t="shared" si="10"/>
        <v>3.23125</v>
      </c>
      <c r="L26" s="40">
        <f t="shared" si="10"/>
        <v>3.01875</v>
      </c>
      <c r="M26" s="40">
        <f t="shared" si="10"/>
        <v>1.05245</v>
      </c>
      <c r="N26" s="40">
        <f t="shared" si="10"/>
        <v>0</v>
      </c>
      <c r="O26" s="40">
        <f t="shared" si="10"/>
        <v>2.3255500000000002</v>
      </c>
      <c r="P26" s="40">
        <f t="shared" si="10"/>
        <v>2.3801</v>
      </c>
      <c r="Q26" s="40">
        <f t="shared" si="10"/>
        <v>2.3255500000000002</v>
      </c>
      <c r="R26" s="40">
        <f t="shared" si="10"/>
        <v>2.3801</v>
      </c>
      <c r="S26" s="40">
        <f t="shared" si="10"/>
        <v>1.5094</v>
      </c>
      <c r="T26" s="40">
        <f t="shared" si="10"/>
        <v>3.01875</v>
      </c>
      <c r="U26" s="40">
        <f t="shared" si="10"/>
        <v>3.23125</v>
      </c>
      <c r="V26" s="40">
        <f t="shared" si="10"/>
        <v>3.01875</v>
      </c>
      <c r="W26" s="40">
        <f t="shared" si="10"/>
        <v>1.05245</v>
      </c>
      <c r="X26" s="40">
        <f t="shared" si="10"/>
        <v>0</v>
      </c>
      <c r="Y26" s="40">
        <f t="shared" si="10"/>
        <v>0</v>
      </c>
      <c r="Z26" s="40">
        <f t="shared" si="10"/>
        <v>0</v>
      </c>
      <c r="AA26" s="40">
        <f t="shared" si="10"/>
        <v>1.04465</v>
      </c>
      <c r="AB26" s="40">
        <f t="shared" si="10"/>
        <v>1.4666499999999998</v>
      </c>
      <c r="AC26" s="40">
        <f t="shared" si="10"/>
        <v>1.04465</v>
      </c>
    </row>
    <row r="27" spans="1:29" s="45" customFormat="1" ht="9" thickBot="1">
      <c r="A27" s="42"/>
      <c r="B27" s="43" t="s">
        <v>27</v>
      </c>
      <c r="C27" s="43"/>
      <c r="D27" s="44">
        <f aca="true" t="shared" si="11" ref="D27:AC27">IF(0.25+(15/(($C$10*D45)^0.5))&gt;0.4,IF(0.25+(15/(($C$10*D45)^0.5))&gt;1,1,0.25+(15/(($C$10*D45)^0.5))),0.4)</f>
        <v>0.425548735477586</v>
      </c>
      <c r="E27" s="44">
        <f t="shared" si="11"/>
        <v>0.4155137209536812</v>
      </c>
      <c r="F27" s="44">
        <f t="shared" si="11"/>
        <v>0.425548735477586</v>
      </c>
      <c r="G27" s="44">
        <f t="shared" si="11"/>
        <v>0.5186464231901118</v>
      </c>
      <c r="H27" s="44">
        <f t="shared" si="11"/>
        <v>0.5186464231901118</v>
      </c>
      <c r="I27" s="44">
        <f t="shared" si="11"/>
        <v>0.4131530033334806</v>
      </c>
      <c r="J27" s="44">
        <f t="shared" si="11"/>
        <v>0.4</v>
      </c>
      <c r="K27" s="44">
        <f t="shared" si="11"/>
        <v>0.4</v>
      </c>
      <c r="L27" s="44">
        <f t="shared" si="11"/>
        <v>0.4</v>
      </c>
      <c r="M27" s="44">
        <f t="shared" si="11"/>
        <v>0.4148885367477869</v>
      </c>
      <c r="N27" s="44">
        <f t="shared" si="11"/>
        <v>0.9991763587591695</v>
      </c>
      <c r="O27" s="44">
        <f t="shared" si="11"/>
        <v>0.4</v>
      </c>
      <c r="P27" s="44">
        <f t="shared" si="11"/>
        <v>0.4</v>
      </c>
      <c r="Q27" s="44">
        <f t="shared" si="11"/>
        <v>0.4</v>
      </c>
      <c r="R27" s="44">
        <f t="shared" si="11"/>
        <v>0.4</v>
      </c>
      <c r="S27" s="44">
        <f t="shared" si="11"/>
        <v>0.4131530033334806</v>
      </c>
      <c r="T27" s="44">
        <f t="shared" si="11"/>
        <v>0.4</v>
      </c>
      <c r="U27" s="44">
        <f t="shared" si="11"/>
        <v>0.4</v>
      </c>
      <c r="V27" s="44">
        <f t="shared" si="11"/>
        <v>0.4</v>
      </c>
      <c r="W27" s="44">
        <f t="shared" si="11"/>
        <v>0.4148885367477869</v>
      </c>
      <c r="X27" s="44">
        <f t="shared" si="11"/>
        <v>0.9991763587591695</v>
      </c>
      <c r="Y27" s="44">
        <f t="shared" si="11"/>
        <v>0.5186464231901118</v>
      </c>
      <c r="Z27" s="44">
        <f t="shared" si="11"/>
        <v>0.5186464231901118</v>
      </c>
      <c r="AA27" s="44">
        <f t="shared" si="11"/>
        <v>0.425548735477586</v>
      </c>
      <c r="AB27" s="44">
        <f t="shared" si="11"/>
        <v>0.4155137209536812</v>
      </c>
      <c r="AC27" s="44">
        <f t="shared" si="11"/>
        <v>0.425548735477586</v>
      </c>
    </row>
    <row r="28" spans="1:29" s="12" customFormat="1" ht="8.25">
      <c r="A28" s="28"/>
      <c r="B28" s="35" t="s">
        <v>43</v>
      </c>
      <c r="C28" s="36"/>
      <c r="D28" s="46">
        <v>13.3333333333333</v>
      </c>
      <c r="E28" s="46">
        <v>13.3333333333333</v>
      </c>
      <c r="F28" s="46">
        <v>13.3333333333333</v>
      </c>
      <c r="G28" s="46">
        <v>13.3333333333333</v>
      </c>
      <c r="H28" s="46">
        <v>13.3333333333333</v>
      </c>
      <c r="I28" s="46">
        <v>13.3333333333333</v>
      </c>
      <c r="J28" s="46">
        <v>13.3333333333333</v>
      </c>
      <c r="K28" s="46">
        <v>13.3333333333333</v>
      </c>
      <c r="L28" s="46">
        <v>13.3333333333333</v>
      </c>
      <c r="M28" s="46">
        <v>13.3333333333333</v>
      </c>
      <c r="N28" s="46">
        <v>13.3333333333333</v>
      </c>
      <c r="O28" s="46">
        <v>13.3333333333333</v>
      </c>
      <c r="P28" s="46">
        <v>13.3333333333333</v>
      </c>
      <c r="Q28" s="46">
        <v>13.3333333333333</v>
      </c>
      <c r="R28" s="46">
        <v>13.3333333333333</v>
      </c>
      <c r="S28" s="46">
        <v>13.3333333333333</v>
      </c>
      <c r="T28" s="46">
        <v>13.3333333333333</v>
      </c>
      <c r="U28" s="46">
        <v>13.3333333333333</v>
      </c>
      <c r="V28" s="46">
        <v>13.3333333333333</v>
      </c>
      <c r="W28" s="46">
        <v>13.3333333333333</v>
      </c>
      <c r="X28" s="46">
        <v>13.3333333333333</v>
      </c>
      <c r="Y28" s="46">
        <v>13.3333333333333</v>
      </c>
      <c r="Z28" s="46">
        <v>13.3333333333333</v>
      </c>
      <c r="AA28" s="46">
        <v>13.3333333333333</v>
      </c>
      <c r="AB28" s="46">
        <v>13.3333333333333</v>
      </c>
      <c r="AC28" s="46">
        <v>13.3333333333333</v>
      </c>
    </row>
    <row r="29" spans="1:29" s="12" customFormat="1" ht="8.25">
      <c r="A29" s="28"/>
      <c r="B29" s="41" t="s">
        <v>2</v>
      </c>
      <c r="C29" s="38"/>
      <c r="D29" s="47">
        <v>1</v>
      </c>
      <c r="E29" s="47">
        <v>1</v>
      </c>
      <c r="F29" s="47">
        <v>1</v>
      </c>
      <c r="G29" s="47">
        <v>1</v>
      </c>
      <c r="H29" s="47">
        <v>1</v>
      </c>
      <c r="I29" s="47">
        <v>1</v>
      </c>
      <c r="J29" s="47">
        <v>1</v>
      </c>
      <c r="K29" s="47">
        <v>1</v>
      </c>
      <c r="L29" s="47">
        <v>1</v>
      </c>
      <c r="M29" s="47">
        <v>1</v>
      </c>
      <c r="N29" s="47">
        <v>1</v>
      </c>
      <c r="O29" s="47">
        <v>1</v>
      </c>
      <c r="P29" s="47">
        <v>1</v>
      </c>
      <c r="Q29" s="47">
        <v>1</v>
      </c>
      <c r="R29" s="47">
        <v>1</v>
      </c>
      <c r="S29" s="47">
        <v>1</v>
      </c>
      <c r="T29" s="47">
        <v>1</v>
      </c>
      <c r="U29" s="47">
        <v>1</v>
      </c>
      <c r="V29" s="47">
        <v>1</v>
      </c>
      <c r="W29" s="47">
        <v>1</v>
      </c>
      <c r="X29" s="47">
        <v>1</v>
      </c>
      <c r="Y29" s="47">
        <v>1</v>
      </c>
      <c r="Z29" s="47">
        <v>1</v>
      </c>
      <c r="AA29" s="47">
        <v>1</v>
      </c>
      <c r="AB29" s="47">
        <v>1</v>
      </c>
      <c r="AC29" s="47">
        <v>1</v>
      </c>
    </row>
    <row r="30" spans="1:29" s="12" customFormat="1" ht="8.25">
      <c r="A30" s="28"/>
      <c r="B30" s="41" t="s">
        <v>44</v>
      </c>
      <c r="C30" s="38"/>
      <c r="D30" s="39">
        <f aca="true" t="shared" si="12" ref="D30:AC30">D29*D28</f>
        <v>13.3333333333333</v>
      </c>
      <c r="E30" s="39">
        <f t="shared" si="12"/>
        <v>13.3333333333333</v>
      </c>
      <c r="F30" s="39">
        <f t="shared" si="12"/>
        <v>13.3333333333333</v>
      </c>
      <c r="G30" s="39">
        <f t="shared" si="12"/>
        <v>13.3333333333333</v>
      </c>
      <c r="H30" s="39">
        <f t="shared" si="12"/>
        <v>13.3333333333333</v>
      </c>
      <c r="I30" s="39">
        <f t="shared" si="12"/>
        <v>13.3333333333333</v>
      </c>
      <c r="J30" s="39">
        <f t="shared" si="12"/>
        <v>13.3333333333333</v>
      </c>
      <c r="K30" s="39">
        <f t="shared" si="12"/>
        <v>13.3333333333333</v>
      </c>
      <c r="L30" s="39">
        <f t="shared" si="12"/>
        <v>13.3333333333333</v>
      </c>
      <c r="M30" s="39">
        <f t="shared" si="12"/>
        <v>13.3333333333333</v>
      </c>
      <c r="N30" s="39">
        <f t="shared" si="12"/>
        <v>13.3333333333333</v>
      </c>
      <c r="O30" s="39">
        <f t="shared" si="12"/>
        <v>13.3333333333333</v>
      </c>
      <c r="P30" s="39">
        <f t="shared" si="12"/>
        <v>13.3333333333333</v>
      </c>
      <c r="Q30" s="39">
        <f t="shared" si="12"/>
        <v>13.3333333333333</v>
      </c>
      <c r="R30" s="39">
        <f t="shared" si="12"/>
        <v>13.3333333333333</v>
      </c>
      <c r="S30" s="39">
        <f t="shared" si="12"/>
        <v>13.3333333333333</v>
      </c>
      <c r="T30" s="39">
        <f t="shared" si="12"/>
        <v>13.3333333333333</v>
      </c>
      <c r="U30" s="39">
        <f t="shared" si="12"/>
        <v>13.3333333333333</v>
      </c>
      <c r="V30" s="39">
        <f t="shared" si="12"/>
        <v>13.3333333333333</v>
      </c>
      <c r="W30" s="39">
        <f t="shared" si="12"/>
        <v>13.3333333333333</v>
      </c>
      <c r="X30" s="39">
        <f t="shared" si="12"/>
        <v>13.3333333333333</v>
      </c>
      <c r="Y30" s="39">
        <f t="shared" si="12"/>
        <v>13.3333333333333</v>
      </c>
      <c r="Z30" s="39">
        <f t="shared" si="12"/>
        <v>13.3333333333333</v>
      </c>
      <c r="AA30" s="39">
        <f t="shared" si="12"/>
        <v>13.3333333333333</v>
      </c>
      <c r="AB30" s="39">
        <f t="shared" si="12"/>
        <v>13.3333333333333</v>
      </c>
      <c r="AC30" s="39">
        <f t="shared" si="12"/>
        <v>13.3333333333333</v>
      </c>
    </row>
    <row r="31" spans="1:29" s="14" customFormat="1" ht="9" thickBot="1">
      <c r="A31" s="48"/>
      <c r="B31" s="49" t="s">
        <v>45</v>
      </c>
      <c r="C31" s="49"/>
      <c r="D31" s="40">
        <f aca="true" t="shared" si="13" ref="D31:AC31">D15*D28</f>
        <v>653.3333333333317</v>
      </c>
      <c r="E31" s="40">
        <f t="shared" si="13"/>
        <v>653.3333333333317</v>
      </c>
      <c r="F31" s="40">
        <f t="shared" si="13"/>
        <v>653.3333333333317</v>
      </c>
      <c r="G31" s="40">
        <f t="shared" si="13"/>
        <v>439.9999999999989</v>
      </c>
      <c r="H31" s="40">
        <f t="shared" si="13"/>
        <v>439.9999999999989</v>
      </c>
      <c r="I31" s="40">
        <f t="shared" si="13"/>
        <v>653.3333333333317</v>
      </c>
      <c r="J31" s="40">
        <f t="shared" si="13"/>
        <v>866.6666666666645</v>
      </c>
      <c r="K31" s="40">
        <f t="shared" si="13"/>
        <v>866.6666666666645</v>
      </c>
      <c r="L31" s="40">
        <f t="shared" si="13"/>
        <v>866.6666666666645</v>
      </c>
      <c r="M31" s="40">
        <f t="shared" si="13"/>
        <v>653.3333333333317</v>
      </c>
      <c r="N31" s="40">
        <f t="shared" si="13"/>
        <v>199.9999999999995</v>
      </c>
      <c r="O31" s="40">
        <f t="shared" si="13"/>
        <v>866.6666666666645</v>
      </c>
      <c r="P31" s="40">
        <f t="shared" si="13"/>
        <v>959.9999999999976</v>
      </c>
      <c r="Q31" s="40">
        <f t="shared" si="13"/>
        <v>866.6666666666645</v>
      </c>
      <c r="R31" s="40">
        <f t="shared" si="13"/>
        <v>959.9999999999976</v>
      </c>
      <c r="S31" s="40">
        <f t="shared" si="13"/>
        <v>653.3333333333317</v>
      </c>
      <c r="T31" s="40">
        <f t="shared" si="13"/>
        <v>866.6666666666645</v>
      </c>
      <c r="U31" s="40">
        <f t="shared" si="13"/>
        <v>866.6666666666645</v>
      </c>
      <c r="V31" s="40">
        <f t="shared" si="13"/>
        <v>866.6666666666645</v>
      </c>
      <c r="W31" s="40">
        <f t="shared" si="13"/>
        <v>653.3333333333317</v>
      </c>
      <c r="X31" s="40">
        <f t="shared" si="13"/>
        <v>199.9999999999995</v>
      </c>
      <c r="Y31" s="40">
        <f t="shared" si="13"/>
        <v>439.9999999999989</v>
      </c>
      <c r="Z31" s="40">
        <f t="shared" si="13"/>
        <v>439.9999999999989</v>
      </c>
      <c r="AA31" s="40">
        <f t="shared" si="13"/>
        <v>653.3333333333317</v>
      </c>
      <c r="AB31" s="40">
        <f t="shared" si="13"/>
        <v>653.3333333333317</v>
      </c>
      <c r="AC31" s="40">
        <f t="shared" si="13"/>
        <v>653.3333333333317</v>
      </c>
    </row>
    <row r="32" spans="1:29" s="14" customFormat="1" ht="8.25">
      <c r="A32" s="48"/>
      <c r="B32" s="50" t="s">
        <v>11</v>
      </c>
      <c r="C32" s="51">
        <v>2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</row>
    <row r="33" spans="1:29" s="14" customFormat="1" ht="8.25">
      <c r="A33" s="48"/>
      <c r="B33" s="54" t="s">
        <v>7</v>
      </c>
      <c r="C33" s="55">
        <v>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</row>
    <row r="34" spans="1:29" s="14" customFormat="1" ht="8.25">
      <c r="A34" s="48"/>
      <c r="B34" s="54" t="s">
        <v>8</v>
      </c>
      <c r="C34" s="55">
        <v>4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</row>
    <row r="35" spans="1:29" s="14" customFormat="1" ht="8.25">
      <c r="A35" s="48"/>
      <c r="B35" s="54"/>
      <c r="C35" s="55">
        <v>5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</row>
    <row r="36" spans="1:29" s="14" customFormat="1" ht="8.25">
      <c r="A36" s="48"/>
      <c r="B36" s="54"/>
      <c r="C36" s="55">
        <v>6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</row>
    <row r="37" spans="1:29" s="14" customFormat="1" ht="8.25">
      <c r="A37" s="48"/>
      <c r="B37" s="54"/>
      <c r="C37" s="55">
        <v>7</v>
      </c>
      <c r="D37" s="47">
        <v>269.39</v>
      </c>
      <c r="E37" s="47">
        <v>293.33</v>
      </c>
      <c r="F37" s="47">
        <v>269.39</v>
      </c>
      <c r="G37" s="47">
        <v>129.9</v>
      </c>
      <c r="H37" s="47">
        <v>129.9</v>
      </c>
      <c r="I37" s="47">
        <v>301.88</v>
      </c>
      <c r="J37" s="47">
        <v>603.75</v>
      </c>
      <c r="K37" s="47">
        <v>646.25</v>
      </c>
      <c r="L37" s="47">
        <v>603.75</v>
      </c>
      <c r="M37" s="47">
        <v>325.45</v>
      </c>
      <c r="N37" s="56">
        <v>50.11</v>
      </c>
      <c r="O37" s="47">
        <v>465.11</v>
      </c>
      <c r="P37" s="47">
        <v>556.22</v>
      </c>
      <c r="Q37" s="47">
        <v>465.11</v>
      </c>
      <c r="R37" s="47">
        <v>556.22</v>
      </c>
      <c r="S37" s="47">
        <v>301.88</v>
      </c>
      <c r="T37" s="47">
        <v>603.75</v>
      </c>
      <c r="U37" s="47">
        <v>646.25</v>
      </c>
      <c r="V37" s="47">
        <v>603.75</v>
      </c>
      <c r="W37" s="47">
        <v>325.45</v>
      </c>
      <c r="X37" s="56">
        <v>50.11</v>
      </c>
      <c r="Y37" s="47">
        <v>129.9</v>
      </c>
      <c r="Z37" s="47">
        <v>129.9</v>
      </c>
      <c r="AA37" s="47">
        <v>269.39</v>
      </c>
      <c r="AB37" s="47">
        <v>293.33</v>
      </c>
      <c r="AC37" s="47">
        <v>269.39</v>
      </c>
    </row>
    <row r="38" spans="1:29" s="14" customFormat="1" ht="8.25">
      <c r="A38" s="48"/>
      <c r="B38" s="54"/>
      <c r="C38" s="55">
        <v>8</v>
      </c>
      <c r="D38" s="47">
        <v>269.39</v>
      </c>
      <c r="E38" s="47">
        <v>293.33</v>
      </c>
      <c r="F38" s="47">
        <v>269.39</v>
      </c>
      <c r="G38" s="47">
        <v>129.9</v>
      </c>
      <c r="H38" s="47">
        <v>129.9</v>
      </c>
      <c r="I38" s="47">
        <v>301.88</v>
      </c>
      <c r="J38" s="47">
        <v>603.75</v>
      </c>
      <c r="K38" s="47">
        <v>646.25</v>
      </c>
      <c r="L38" s="47">
        <v>603.75</v>
      </c>
      <c r="M38" s="47">
        <v>325.45</v>
      </c>
      <c r="N38" s="56">
        <v>50.11</v>
      </c>
      <c r="O38" s="47">
        <v>465.11</v>
      </c>
      <c r="P38" s="47">
        <v>556.22</v>
      </c>
      <c r="Q38" s="47">
        <v>465.11</v>
      </c>
      <c r="R38" s="47">
        <v>556.22</v>
      </c>
      <c r="S38" s="47">
        <v>301.88</v>
      </c>
      <c r="T38" s="47">
        <v>603.75</v>
      </c>
      <c r="U38" s="47">
        <v>646.25</v>
      </c>
      <c r="V38" s="47">
        <v>603.75</v>
      </c>
      <c r="W38" s="47">
        <v>325.45</v>
      </c>
      <c r="X38" s="56">
        <v>50.11</v>
      </c>
      <c r="Y38" s="47">
        <v>129.9</v>
      </c>
      <c r="Z38" s="47">
        <v>129.9</v>
      </c>
      <c r="AA38" s="47">
        <v>269.39</v>
      </c>
      <c r="AB38" s="47">
        <v>293.33</v>
      </c>
      <c r="AC38" s="47">
        <v>269.39</v>
      </c>
    </row>
    <row r="39" spans="1:29" s="14" customFormat="1" ht="8.25">
      <c r="A39" s="48"/>
      <c r="B39" s="54"/>
      <c r="C39" s="55">
        <v>9</v>
      </c>
      <c r="D39" s="47">
        <v>269.39</v>
      </c>
      <c r="E39" s="47">
        <v>293.33</v>
      </c>
      <c r="F39" s="47">
        <v>269.39</v>
      </c>
      <c r="G39" s="47">
        <v>129.9</v>
      </c>
      <c r="H39" s="47">
        <v>129.9</v>
      </c>
      <c r="I39" s="47">
        <v>301.88</v>
      </c>
      <c r="J39" s="47">
        <v>603.75</v>
      </c>
      <c r="K39" s="47">
        <v>646.25</v>
      </c>
      <c r="L39" s="47">
        <v>603.75</v>
      </c>
      <c r="M39" s="47">
        <v>301.88</v>
      </c>
      <c r="N39" s="56">
        <v>0</v>
      </c>
      <c r="O39" s="47">
        <v>465.11</v>
      </c>
      <c r="P39" s="47">
        <v>476.02</v>
      </c>
      <c r="Q39" s="47">
        <v>465.11</v>
      </c>
      <c r="R39" s="47">
        <v>476.02</v>
      </c>
      <c r="S39" s="47">
        <v>301.88</v>
      </c>
      <c r="T39" s="47">
        <v>603.75</v>
      </c>
      <c r="U39" s="47">
        <v>646.25</v>
      </c>
      <c r="V39" s="47">
        <v>603.75</v>
      </c>
      <c r="W39" s="47">
        <v>301.88</v>
      </c>
      <c r="X39" s="56">
        <v>0</v>
      </c>
      <c r="Y39" s="47">
        <v>129.9</v>
      </c>
      <c r="Z39" s="47">
        <v>129.9</v>
      </c>
      <c r="AA39" s="47">
        <v>269.39</v>
      </c>
      <c r="AB39" s="47">
        <v>293.33</v>
      </c>
      <c r="AC39" s="47">
        <v>269.39</v>
      </c>
    </row>
    <row r="40" spans="1:29" s="14" customFormat="1" ht="8.25">
      <c r="A40" s="48"/>
      <c r="B40" s="54"/>
      <c r="C40" s="55">
        <v>10</v>
      </c>
      <c r="D40" s="47">
        <v>269.39</v>
      </c>
      <c r="E40" s="47">
        <v>293.33</v>
      </c>
      <c r="F40" s="47">
        <v>269.39</v>
      </c>
      <c r="G40" s="47">
        <v>129.9</v>
      </c>
      <c r="H40" s="47">
        <v>129.9</v>
      </c>
      <c r="I40" s="47">
        <v>301.88</v>
      </c>
      <c r="J40" s="47">
        <v>603.75</v>
      </c>
      <c r="K40" s="47">
        <v>646.25</v>
      </c>
      <c r="L40" s="47">
        <v>603.75</v>
      </c>
      <c r="M40" s="47">
        <v>301.88</v>
      </c>
      <c r="N40" s="56">
        <v>0</v>
      </c>
      <c r="O40" s="47">
        <v>465.11</v>
      </c>
      <c r="P40" s="47">
        <v>476.02</v>
      </c>
      <c r="Q40" s="47">
        <v>465.11</v>
      </c>
      <c r="R40" s="47">
        <v>476.02</v>
      </c>
      <c r="S40" s="47">
        <v>301.88</v>
      </c>
      <c r="T40" s="47">
        <v>603.75</v>
      </c>
      <c r="U40" s="47">
        <v>646.25</v>
      </c>
      <c r="V40" s="47">
        <v>603.75</v>
      </c>
      <c r="W40" s="47">
        <v>301.88</v>
      </c>
      <c r="X40" s="56">
        <v>0</v>
      </c>
      <c r="Y40" s="47">
        <v>129.9</v>
      </c>
      <c r="Z40" s="47">
        <v>129.9</v>
      </c>
      <c r="AA40" s="47">
        <v>269.39</v>
      </c>
      <c r="AB40" s="47">
        <v>293.33</v>
      </c>
      <c r="AC40" s="47">
        <v>269.39</v>
      </c>
    </row>
    <row r="41" spans="1:29" s="14" customFormat="1" ht="8.25">
      <c r="A41" s="48"/>
      <c r="B41" s="54"/>
      <c r="C41" s="55">
        <v>11</v>
      </c>
      <c r="D41" s="47">
        <v>269.39</v>
      </c>
      <c r="E41" s="47">
        <v>293.33</v>
      </c>
      <c r="F41" s="47">
        <v>269.39</v>
      </c>
      <c r="G41" s="47">
        <v>129.9</v>
      </c>
      <c r="H41" s="47">
        <v>129.9</v>
      </c>
      <c r="I41" s="47">
        <v>301.88</v>
      </c>
      <c r="J41" s="47">
        <v>603.75</v>
      </c>
      <c r="K41" s="47">
        <v>646.25</v>
      </c>
      <c r="L41" s="47">
        <v>603.75</v>
      </c>
      <c r="M41" s="47">
        <v>301.88</v>
      </c>
      <c r="N41" s="56">
        <v>0</v>
      </c>
      <c r="O41" s="47">
        <v>465.11</v>
      </c>
      <c r="P41" s="47">
        <v>476.02</v>
      </c>
      <c r="Q41" s="47">
        <v>465.11</v>
      </c>
      <c r="R41" s="47">
        <v>476.02</v>
      </c>
      <c r="S41" s="47">
        <v>301.88</v>
      </c>
      <c r="T41" s="47">
        <v>603.75</v>
      </c>
      <c r="U41" s="47">
        <v>646.25</v>
      </c>
      <c r="V41" s="47">
        <v>603.75</v>
      </c>
      <c r="W41" s="47">
        <v>301.88</v>
      </c>
      <c r="X41" s="56">
        <v>0</v>
      </c>
      <c r="Y41" s="47">
        <v>129.9</v>
      </c>
      <c r="Z41" s="47">
        <v>129.9</v>
      </c>
      <c r="AA41" s="47">
        <v>269.39</v>
      </c>
      <c r="AB41" s="47">
        <v>293.33</v>
      </c>
      <c r="AC41" s="47">
        <v>269.39</v>
      </c>
    </row>
    <row r="42" spans="1:29" s="14" customFormat="1" ht="8.25">
      <c r="A42" s="48"/>
      <c r="B42" s="54"/>
      <c r="C42" s="55">
        <v>12</v>
      </c>
      <c r="D42" s="47">
        <v>269.39</v>
      </c>
      <c r="E42" s="47">
        <v>293.33</v>
      </c>
      <c r="F42" s="47">
        <v>269.39</v>
      </c>
      <c r="G42" s="47">
        <v>129.9</v>
      </c>
      <c r="H42" s="47">
        <v>129.9</v>
      </c>
      <c r="I42" s="47">
        <v>301.88</v>
      </c>
      <c r="J42" s="47">
        <v>603.75</v>
      </c>
      <c r="K42" s="47">
        <v>646.25</v>
      </c>
      <c r="L42" s="47">
        <v>603.75</v>
      </c>
      <c r="M42" s="47">
        <v>301.88</v>
      </c>
      <c r="N42" s="56">
        <v>0</v>
      </c>
      <c r="O42" s="47">
        <v>465.11</v>
      </c>
      <c r="P42" s="47">
        <v>476.02</v>
      </c>
      <c r="Q42" s="47">
        <v>465.11</v>
      </c>
      <c r="R42" s="47">
        <v>476.02</v>
      </c>
      <c r="S42" s="47">
        <v>301.88</v>
      </c>
      <c r="T42" s="47">
        <v>603.75</v>
      </c>
      <c r="U42" s="47">
        <v>646.25</v>
      </c>
      <c r="V42" s="47">
        <v>603.75</v>
      </c>
      <c r="W42" s="47">
        <v>301.88</v>
      </c>
      <c r="X42" s="56">
        <v>0</v>
      </c>
      <c r="Y42" s="47">
        <v>129.9</v>
      </c>
      <c r="Z42" s="47">
        <v>129.9</v>
      </c>
      <c r="AA42" s="47">
        <v>269.39</v>
      </c>
      <c r="AB42" s="47">
        <v>293.33</v>
      </c>
      <c r="AC42" s="47">
        <v>269.39</v>
      </c>
    </row>
    <row r="43" spans="1:29" s="14" customFormat="1" ht="8.25">
      <c r="A43" s="48"/>
      <c r="B43" s="54"/>
      <c r="C43" s="57" t="s">
        <v>9</v>
      </c>
      <c r="D43" s="47">
        <v>208.93</v>
      </c>
      <c r="E43" s="47">
        <v>293.33</v>
      </c>
      <c r="F43" s="47">
        <v>208.93</v>
      </c>
      <c r="G43" s="47">
        <v>0</v>
      </c>
      <c r="H43" s="47">
        <v>0</v>
      </c>
      <c r="I43" s="47">
        <v>301.88</v>
      </c>
      <c r="J43" s="47">
        <v>603.75</v>
      </c>
      <c r="K43" s="47">
        <v>646.25</v>
      </c>
      <c r="L43" s="47">
        <v>603.75</v>
      </c>
      <c r="M43" s="47">
        <v>210.49</v>
      </c>
      <c r="N43" s="56">
        <v>0</v>
      </c>
      <c r="O43" s="47">
        <v>465.11</v>
      </c>
      <c r="P43" s="47">
        <v>476.02</v>
      </c>
      <c r="Q43" s="47">
        <v>465.11</v>
      </c>
      <c r="R43" s="47">
        <v>476.02</v>
      </c>
      <c r="S43" s="47">
        <v>301.88</v>
      </c>
      <c r="T43" s="47">
        <v>603.75</v>
      </c>
      <c r="U43" s="47">
        <v>646.25</v>
      </c>
      <c r="V43" s="47">
        <v>603.75</v>
      </c>
      <c r="W43" s="47">
        <v>210.49</v>
      </c>
      <c r="X43" s="56">
        <v>0</v>
      </c>
      <c r="Y43" s="47">
        <v>0</v>
      </c>
      <c r="Z43" s="47">
        <v>0</v>
      </c>
      <c r="AA43" s="47">
        <v>208.93</v>
      </c>
      <c r="AB43" s="47">
        <v>293.33</v>
      </c>
      <c r="AC43" s="47">
        <v>208.93</v>
      </c>
    </row>
    <row r="44" spans="1:29" s="12" customFormat="1" ht="9" thickBot="1">
      <c r="A44" s="28"/>
      <c r="B44" s="58"/>
      <c r="C44" s="59" t="s">
        <v>10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</row>
    <row r="45" spans="1:29" s="12" customFormat="1" ht="9" thickBot="1">
      <c r="A45" s="28"/>
      <c r="B45" s="63" t="s">
        <v>16</v>
      </c>
      <c r="C45" s="63"/>
      <c r="D45" s="64">
        <f aca="true" t="shared" si="14" ref="D45:AC45">SUM(D32:D44)</f>
        <v>1825.2699999999998</v>
      </c>
      <c r="E45" s="64">
        <f t="shared" si="14"/>
        <v>2053.31</v>
      </c>
      <c r="F45" s="64">
        <f t="shared" si="14"/>
        <v>1825.2699999999998</v>
      </c>
      <c r="G45" s="64">
        <f t="shared" si="14"/>
        <v>779.4</v>
      </c>
      <c r="H45" s="64">
        <f t="shared" si="14"/>
        <v>779.4</v>
      </c>
      <c r="I45" s="64">
        <f t="shared" si="14"/>
        <v>2113.1600000000003</v>
      </c>
      <c r="J45" s="64">
        <f t="shared" si="14"/>
        <v>4226.25</v>
      </c>
      <c r="K45" s="64">
        <f t="shared" si="14"/>
        <v>4523.75</v>
      </c>
      <c r="L45" s="64">
        <f t="shared" si="14"/>
        <v>4226.25</v>
      </c>
      <c r="M45" s="64">
        <f t="shared" si="14"/>
        <v>2068.91</v>
      </c>
      <c r="N45" s="64">
        <f t="shared" si="14"/>
        <v>100.22</v>
      </c>
      <c r="O45" s="64">
        <f t="shared" si="14"/>
        <v>3255.7700000000004</v>
      </c>
      <c r="P45" s="64">
        <f t="shared" si="14"/>
        <v>3492.54</v>
      </c>
      <c r="Q45" s="64">
        <f t="shared" si="14"/>
        <v>3255.7700000000004</v>
      </c>
      <c r="R45" s="64">
        <f t="shared" si="14"/>
        <v>3492.54</v>
      </c>
      <c r="S45" s="64">
        <f t="shared" si="14"/>
        <v>2113.1600000000003</v>
      </c>
      <c r="T45" s="64">
        <f t="shared" si="14"/>
        <v>4226.25</v>
      </c>
      <c r="U45" s="64">
        <f t="shared" si="14"/>
        <v>4523.75</v>
      </c>
      <c r="V45" s="64">
        <f t="shared" si="14"/>
        <v>4226.25</v>
      </c>
      <c r="W45" s="64">
        <f t="shared" si="14"/>
        <v>2068.91</v>
      </c>
      <c r="X45" s="64">
        <f t="shared" si="14"/>
        <v>100.22</v>
      </c>
      <c r="Y45" s="64">
        <f t="shared" si="14"/>
        <v>779.4</v>
      </c>
      <c r="Z45" s="64">
        <f t="shared" si="14"/>
        <v>779.4</v>
      </c>
      <c r="AA45" s="64">
        <f t="shared" si="14"/>
        <v>1825.2699999999998</v>
      </c>
      <c r="AB45" s="64">
        <f t="shared" si="14"/>
        <v>2053.31</v>
      </c>
      <c r="AC45" s="64">
        <f t="shared" si="14"/>
        <v>1825.2699999999998</v>
      </c>
    </row>
    <row r="46" spans="1:29" s="14" customFormat="1" ht="8.25">
      <c r="A46" s="48"/>
      <c r="B46" s="50" t="s">
        <v>15</v>
      </c>
      <c r="C46" s="51">
        <v>2</v>
      </c>
      <c r="D46" s="46"/>
      <c r="E46" s="46"/>
      <c r="F46" s="47"/>
      <c r="G46" s="46"/>
      <c r="H46" s="47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7"/>
      <c r="Y46" s="47"/>
      <c r="Z46" s="47"/>
      <c r="AA46" s="47"/>
      <c r="AB46" s="46"/>
      <c r="AC46" s="47"/>
    </row>
    <row r="47" spans="1:29" s="14" customFormat="1" ht="8.25">
      <c r="A47" s="48"/>
      <c r="B47" s="54" t="s">
        <v>1</v>
      </c>
      <c r="C47" s="55">
        <v>3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</row>
    <row r="48" spans="1:29" s="14" customFormat="1" ht="8.25">
      <c r="A48" s="48"/>
      <c r="B48" s="54" t="s">
        <v>7</v>
      </c>
      <c r="C48" s="55">
        <v>4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</row>
    <row r="49" spans="1:29" s="14" customFormat="1" ht="8.25">
      <c r="A49" s="48"/>
      <c r="B49" s="54" t="s">
        <v>6</v>
      </c>
      <c r="C49" s="55">
        <v>5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</row>
    <row r="50" spans="1:29" s="14" customFormat="1" ht="8.25">
      <c r="A50" s="48"/>
      <c r="B50" s="54"/>
      <c r="C50" s="55">
        <v>6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</row>
    <row r="51" spans="1:29" s="14" customFormat="1" ht="8.25">
      <c r="A51" s="48"/>
      <c r="B51" s="54"/>
      <c r="C51" s="65">
        <v>7</v>
      </c>
      <c r="D51" s="47">
        <v>26.25</v>
      </c>
      <c r="E51" s="47">
        <v>27.5</v>
      </c>
      <c r="F51" s="47">
        <v>26.25</v>
      </c>
      <c r="G51" s="47">
        <v>22.083</v>
      </c>
      <c r="H51" s="47">
        <v>22.083</v>
      </c>
      <c r="I51" s="47">
        <v>22.5</v>
      </c>
      <c r="J51" s="47">
        <v>0</v>
      </c>
      <c r="K51" s="47">
        <v>0</v>
      </c>
      <c r="L51" s="47">
        <v>0</v>
      </c>
      <c r="M51" s="47">
        <v>22.5</v>
      </c>
      <c r="N51" s="47">
        <v>19.66666666</v>
      </c>
      <c r="O51" s="47">
        <v>35.75</v>
      </c>
      <c r="P51" s="47">
        <v>38.75</v>
      </c>
      <c r="Q51" s="47">
        <v>35.75</v>
      </c>
      <c r="R51" s="47">
        <v>38.75</v>
      </c>
      <c r="S51" s="47">
        <v>22.5</v>
      </c>
      <c r="T51" s="47">
        <v>0</v>
      </c>
      <c r="U51" s="47">
        <v>0</v>
      </c>
      <c r="V51" s="47">
        <v>0</v>
      </c>
      <c r="W51" s="47">
        <v>22.5</v>
      </c>
      <c r="X51" s="47">
        <v>19.66666666</v>
      </c>
      <c r="Y51" s="47">
        <v>22.083</v>
      </c>
      <c r="Z51" s="47">
        <v>22.083</v>
      </c>
      <c r="AA51" s="47">
        <v>26.25</v>
      </c>
      <c r="AB51" s="47">
        <v>27.5</v>
      </c>
      <c r="AC51" s="47">
        <v>26.25</v>
      </c>
    </row>
    <row r="52" spans="1:29" s="14" customFormat="1" ht="8.25">
      <c r="A52" s="48"/>
      <c r="B52" s="54"/>
      <c r="C52" s="55">
        <v>8</v>
      </c>
      <c r="D52" s="47">
        <v>26.25</v>
      </c>
      <c r="E52" s="47">
        <v>27.5</v>
      </c>
      <c r="F52" s="47">
        <v>26.25</v>
      </c>
      <c r="G52" s="47">
        <v>22.083</v>
      </c>
      <c r="H52" s="47">
        <v>22.083</v>
      </c>
      <c r="I52" s="47">
        <v>22.5</v>
      </c>
      <c r="J52" s="47">
        <v>0</v>
      </c>
      <c r="K52" s="47">
        <v>0</v>
      </c>
      <c r="L52" s="47">
        <v>0</v>
      </c>
      <c r="M52" s="47">
        <v>22.5</v>
      </c>
      <c r="N52" s="47">
        <v>19.66666666</v>
      </c>
      <c r="O52" s="47">
        <v>35.75</v>
      </c>
      <c r="P52" s="47">
        <v>38.75</v>
      </c>
      <c r="Q52" s="47">
        <v>35.75</v>
      </c>
      <c r="R52" s="47">
        <v>38.75</v>
      </c>
      <c r="S52" s="47">
        <v>22.5</v>
      </c>
      <c r="T52" s="47">
        <v>0</v>
      </c>
      <c r="U52" s="47">
        <v>0</v>
      </c>
      <c r="V52" s="47">
        <v>0</v>
      </c>
      <c r="W52" s="47">
        <v>22.5</v>
      </c>
      <c r="X52" s="47">
        <v>19.66666666</v>
      </c>
      <c r="Y52" s="47">
        <v>22.083</v>
      </c>
      <c r="Z52" s="47">
        <v>22.083</v>
      </c>
      <c r="AA52" s="47">
        <v>26.25</v>
      </c>
      <c r="AB52" s="47">
        <v>27.5</v>
      </c>
      <c r="AC52" s="47">
        <v>26.25</v>
      </c>
    </row>
    <row r="53" spans="1:29" s="14" customFormat="1" ht="8.25">
      <c r="A53" s="48"/>
      <c r="B53" s="54"/>
      <c r="C53" s="55">
        <v>9</v>
      </c>
      <c r="D53" s="47">
        <v>26.25</v>
      </c>
      <c r="E53" s="47">
        <v>27.5</v>
      </c>
      <c r="F53" s="47">
        <v>26.25</v>
      </c>
      <c r="G53" s="47">
        <v>22.083</v>
      </c>
      <c r="H53" s="47">
        <v>22.083</v>
      </c>
      <c r="I53" s="47">
        <v>22.5</v>
      </c>
      <c r="J53" s="47">
        <v>0</v>
      </c>
      <c r="K53" s="47">
        <v>0</v>
      </c>
      <c r="L53" s="47">
        <v>0</v>
      </c>
      <c r="M53" s="47">
        <v>22.5</v>
      </c>
      <c r="N53" s="47">
        <v>0</v>
      </c>
      <c r="O53" s="47">
        <v>35.75</v>
      </c>
      <c r="P53" s="47">
        <v>38.75</v>
      </c>
      <c r="Q53" s="47">
        <v>35.75</v>
      </c>
      <c r="R53" s="47">
        <v>38.75</v>
      </c>
      <c r="S53" s="47">
        <v>22.5</v>
      </c>
      <c r="T53" s="47">
        <v>0</v>
      </c>
      <c r="U53" s="47">
        <v>0</v>
      </c>
      <c r="V53" s="47">
        <v>0</v>
      </c>
      <c r="W53" s="47">
        <v>22.5</v>
      </c>
      <c r="X53" s="47">
        <v>0</v>
      </c>
      <c r="Y53" s="47">
        <v>22.083</v>
      </c>
      <c r="Z53" s="47">
        <v>22.083</v>
      </c>
      <c r="AA53" s="47">
        <v>26.25</v>
      </c>
      <c r="AB53" s="47">
        <v>27.5</v>
      </c>
      <c r="AC53" s="47">
        <v>26.25</v>
      </c>
    </row>
    <row r="54" spans="1:29" s="14" customFormat="1" ht="8.25">
      <c r="A54" s="48"/>
      <c r="B54" s="54"/>
      <c r="C54" s="55">
        <v>10</v>
      </c>
      <c r="D54" s="47">
        <v>26.25</v>
      </c>
      <c r="E54" s="47">
        <v>27.5</v>
      </c>
      <c r="F54" s="47">
        <v>26.25</v>
      </c>
      <c r="G54" s="47">
        <v>22.083</v>
      </c>
      <c r="H54" s="47">
        <v>22.083</v>
      </c>
      <c r="I54" s="47">
        <v>22.5</v>
      </c>
      <c r="J54" s="47">
        <v>0</v>
      </c>
      <c r="K54" s="47">
        <v>0</v>
      </c>
      <c r="L54" s="47">
        <v>0</v>
      </c>
      <c r="M54" s="47">
        <v>22.5</v>
      </c>
      <c r="N54" s="47">
        <v>0</v>
      </c>
      <c r="O54" s="47">
        <v>35.75</v>
      </c>
      <c r="P54" s="47">
        <v>38.75</v>
      </c>
      <c r="Q54" s="47">
        <v>35.75</v>
      </c>
      <c r="R54" s="47">
        <v>38.75</v>
      </c>
      <c r="S54" s="47">
        <v>22.5</v>
      </c>
      <c r="T54" s="47">
        <v>0</v>
      </c>
      <c r="U54" s="47">
        <v>0</v>
      </c>
      <c r="V54" s="47">
        <v>0</v>
      </c>
      <c r="W54" s="47">
        <v>22.5</v>
      </c>
      <c r="X54" s="47">
        <v>0</v>
      </c>
      <c r="Y54" s="47">
        <v>22.083</v>
      </c>
      <c r="Z54" s="47">
        <v>22.083</v>
      </c>
      <c r="AA54" s="47">
        <v>26.25</v>
      </c>
      <c r="AB54" s="47">
        <v>27.5</v>
      </c>
      <c r="AC54" s="47">
        <v>26.25</v>
      </c>
    </row>
    <row r="55" spans="1:29" s="14" customFormat="1" ht="8.25">
      <c r="A55" s="48"/>
      <c r="B55" s="54"/>
      <c r="C55" s="55">
        <v>11</v>
      </c>
      <c r="D55" s="47">
        <v>26.25</v>
      </c>
      <c r="E55" s="47">
        <v>27.5</v>
      </c>
      <c r="F55" s="47">
        <v>26.25</v>
      </c>
      <c r="G55" s="47">
        <v>22.083</v>
      </c>
      <c r="H55" s="47">
        <v>22.083</v>
      </c>
      <c r="I55" s="47">
        <v>22.5</v>
      </c>
      <c r="J55" s="47">
        <v>0</v>
      </c>
      <c r="K55" s="47">
        <v>0</v>
      </c>
      <c r="L55" s="47">
        <v>0</v>
      </c>
      <c r="M55" s="47">
        <v>22.5</v>
      </c>
      <c r="N55" s="47">
        <v>0</v>
      </c>
      <c r="O55" s="47">
        <v>35.75</v>
      </c>
      <c r="P55" s="47">
        <v>38.75</v>
      </c>
      <c r="Q55" s="47">
        <v>35.75</v>
      </c>
      <c r="R55" s="47">
        <v>38.75</v>
      </c>
      <c r="S55" s="47">
        <v>22.5</v>
      </c>
      <c r="T55" s="47">
        <v>0</v>
      </c>
      <c r="U55" s="47">
        <v>0</v>
      </c>
      <c r="V55" s="47">
        <v>0</v>
      </c>
      <c r="W55" s="47">
        <v>22.5</v>
      </c>
      <c r="X55" s="47">
        <v>0</v>
      </c>
      <c r="Y55" s="47">
        <v>22.083</v>
      </c>
      <c r="Z55" s="47">
        <v>22.083</v>
      </c>
      <c r="AA55" s="47">
        <v>26.25</v>
      </c>
      <c r="AB55" s="47">
        <v>27.5</v>
      </c>
      <c r="AC55" s="47">
        <v>26.25</v>
      </c>
    </row>
    <row r="56" spans="1:29" s="14" customFormat="1" ht="8.25">
      <c r="A56" s="48"/>
      <c r="B56" s="54"/>
      <c r="C56" s="55">
        <v>12</v>
      </c>
      <c r="D56" s="47">
        <v>26.25</v>
      </c>
      <c r="E56" s="47">
        <v>27.5</v>
      </c>
      <c r="F56" s="47">
        <v>26.25</v>
      </c>
      <c r="G56" s="47">
        <v>22.083</v>
      </c>
      <c r="H56" s="47">
        <v>22.083</v>
      </c>
      <c r="I56" s="47">
        <v>22.5</v>
      </c>
      <c r="J56" s="47">
        <v>0</v>
      </c>
      <c r="K56" s="47">
        <v>0</v>
      </c>
      <c r="L56" s="47">
        <v>0</v>
      </c>
      <c r="M56" s="47">
        <v>22.5</v>
      </c>
      <c r="N56" s="47">
        <v>0</v>
      </c>
      <c r="O56" s="47">
        <v>35.75</v>
      </c>
      <c r="P56" s="47">
        <v>38.75</v>
      </c>
      <c r="Q56" s="47">
        <v>35.75</v>
      </c>
      <c r="R56" s="47">
        <v>38.75</v>
      </c>
      <c r="S56" s="47">
        <v>22.5</v>
      </c>
      <c r="T56" s="47">
        <v>0</v>
      </c>
      <c r="U56" s="47">
        <v>0</v>
      </c>
      <c r="V56" s="47">
        <v>0</v>
      </c>
      <c r="W56" s="47">
        <v>22.5</v>
      </c>
      <c r="X56" s="47">
        <v>0</v>
      </c>
      <c r="Y56" s="47">
        <v>22.083</v>
      </c>
      <c r="Z56" s="47">
        <v>22.083</v>
      </c>
      <c r="AA56" s="47">
        <v>26.25</v>
      </c>
      <c r="AB56" s="47">
        <v>27.5</v>
      </c>
      <c r="AC56" s="47">
        <v>26.25</v>
      </c>
    </row>
    <row r="57" spans="1:29" s="14" customFormat="1" ht="8.25">
      <c r="A57" s="48"/>
      <c r="B57" s="54"/>
      <c r="C57" s="57" t="s">
        <v>9</v>
      </c>
      <c r="D57" s="47">
        <v>26.25</v>
      </c>
      <c r="E57" s="47">
        <v>27.5</v>
      </c>
      <c r="F57" s="47">
        <v>26.25</v>
      </c>
      <c r="G57" s="47">
        <v>0</v>
      </c>
      <c r="H57" s="47">
        <v>0</v>
      </c>
      <c r="I57" s="47">
        <v>22.5</v>
      </c>
      <c r="J57" s="47">
        <v>0</v>
      </c>
      <c r="K57" s="47">
        <v>0</v>
      </c>
      <c r="L57" s="47">
        <v>0</v>
      </c>
      <c r="M57" s="47">
        <v>22.5</v>
      </c>
      <c r="N57" s="47">
        <v>0</v>
      </c>
      <c r="O57" s="47">
        <v>35.75</v>
      </c>
      <c r="P57" s="47">
        <v>38.75</v>
      </c>
      <c r="Q57" s="47">
        <v>35.75</v>
      </c>
      <c r="R57" s="47">
        <v>38.75</v>
      </c>
      <c r="S57" s="47">
        <v>22.5</v>
      </c>
      <c r="T57" s="47">
        <v>0</v>
      </c>
      <c r="U57" s="47">
        <v>0</v>
      </c>
      <c r="V57" s="47">
        <v>0</v>
      </c>
      <c r="W57" s="47">
        <v>22.5</v>
      </c>
      <c r="X57" s="47">
        <v>0</v>
      </c>
      <c r="Y57" s="47">
        <v>0</v>
      </c>
      <c r="Z57" s="47">
        <v>0</v>
      </c>
      <c r="AA57" s="47">
        <v>26.25</v>
      </c>
      <c r="AB57" s="47">
        <v>27.5</v>
      </c>
      <c r="AC57" s="47">
        <v>26.25</v>
      </c>
    </row>
    <row r="58" spans="1:29" s="14" customFormat="1" ht="9" thickBot="1">
      <c r="A58" s="48"/>
      <c r="B58" s="66"/>
      <c r="C58" s="67" t="s">
        <v>10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</row>
    <row r="59" spans="1:29" s="12" customFormat="1" ht="9" thickBot="1">
      <c r="A59" s="28"/>
      <c r="B59" s="63" t="s">
        <v>17</v>
      </c>
      <c r="C59" s="63"/>
      <c r="D59" s="64">
        <f aca="true" t="shared" si="15" ref="D59:AC59">SUM(D46:D58)</f>
        <v>183.75</v>
      </c>
      <c r="E59" s="64">
        <f t="shared" si="15"/>
        <v>192.5</v>
      </c>
      <c r="F59" s="64">
        <f t="shared" si="15"/>
        <v>183.75</v>
      </c>
      <c r="G59" s="64">
        <f t="shared" si="15"/>
        <v>132.498</v>
      </c>
      <c r="H59" s="64">
        <f t="shared" si="15"/>
        <v>132.498</v>
      </c>
      <c r="I59" s="64">
        <f t="shared" si="15"/>
        <v>157.5</v>
      </c>
      <c r="J59" s="64">
        <f t="shared" si="15"/>
        <v>0</v>
      </c>
      <c r="K59" s="64">
        <f t="shared" si="15"/>
        <v>0</v>
      </c>
      <c r="L59" s="64">
        <f t="shared" si="15"/>
        <v>0</v>
      </c>
      <c r="M59" s="64">
        <f t="shared" si="15"/>
        <v>157.5</v>
      </c>
      <c r="N59" s="64">
        <f t="shared" si="15"/>
        <v>39.33333332</v>
      </c>
      <c r="O59" s="64">
        <f t="shared" si="15"/>
        <v>250.25</v>
      </c>
      <c r="P59" s="64">
        <f t="shared" si="15"/>
        <v>271.25</v>
      </c>
      <c r="Q59" s="64">
        <f t="shared" si="15"/>
        <v>250.25</v>
      </c>
      <c r="R59" s="64">
        <f t="shared" si="15"/>
        <v>271.25</v>
      </c>
      <c r="S59" s="64">
        <f t="shared" si="15"/>
        <v>157.5</v>
      </c>
      <c r="T59" s="64">
        <f t="shared" si="15"/>
        <v>0</v>
      </c>
      <c r="U59" s="64">
        <f t="shared" si="15"/>
        <v>0</v>
      </c>
      <c r="V59" s="64">
        <f t="shared" si="15"/>
        <v>0</v>
      </c>
      <c r="W59" s="64">
        <f t="shared" si="15"/>
        <v>157.5</v>
      </c>
      <c r="X59" s="64">
        <f t="shared" si="15"/>
        <v>39.33333332</v>
      </c>
      <c r="Y59" s="64">
        <f t="shared" si="15"/>
        <v>132.498</v>
      </c>
      <c r="Z59" s="64">
        <f t="shared" si="15"/>
        <v>132.498</v>
      </c>
      <c r="AA59" s="64">
        <f t="shared" si="15"/>
        <v>183.75</v>
      </c>
      <c r="AB59" s="64">
        <f t="shared" si="15"/>
        <v>192.5</v>
      </c>
      <c r="AC59" s="64">
        <f t="shared" si="15"/>
        <v>183.75</v>
      </c>
    </row>
    <row r="60" spans="1:29" s="12" customFormat="1" ht="8.25">
      <c r="A60" s="28"/>
      <c r="B60" s="69" t="s">
        <v>18</v>
      </c>
      <c r="C60" s="70">
        <v>2</v>
      </c>
      <c r="D60" s="71">
        <v>125</v>
      </c>
      <c r="E60" s="71">
        <v>125</v>
      </c>
      <c r="F60" s="71">
        <v>125</v>
      </c>
      <c r="G60" s="71">
        <v>125</v>
      </c>
      <c r="H60" s="71">
        <v>80</v>
      </c>
      <c r="I60" s="71">
        <v>125</v>
      </c>
      <c r="J60" s="71">
        <v>125</v>
      </c>
      <c r="K60" s="71">
        <v>125</v>
      </c>
      <c r="L60" s="71">
        <v>125</v>
      </c>
      <c r="M60" s="71">
        <v>80</v>
      </c>
      <c r="N60" s="71">
        <v>80</v>
      </c>
      <c r="O60" s="71">
        <v>125</v>
      </c>
      <c r="P60" s="71">
        <v>80</v>
      </c>
      <c r="Q60" s="71">
        <v>80</v>
      </c>
      <c r="R60" s="71">
        <v>80</v>
      </c>
      <c r="S60" s="71">
        <v>80</v>
      </c>
      <c r="T60" s="71">
        <v>80</v>
      </c>
      <c r="U60" s="71">
        <v>80</v>
      </c>
      <c r="V60" s="71">
        <v>80</v>
      </c>
      <c r="W60" s="71">
        <v>80</v>
      </c>
      <c r="X60" s="71">
        <v>80</v>
      </c>
      <c r="Y60" s="71">
        <v>80</v>
      </c>
      <c r="Z60" s="71">
        <v>80</v>
      </c>
      <c r="AA60" s="71">
        <v>80</v>
      </c>
      <c r="AB60" s="71">
        <v>80</v>
      </c>
      <c r="AC60" s="71">
        <v>80</v>
      </c>
    </row>
    <row r="61" spans="1:29" s="12" customFormat="1" ht="8.25">
      <c r="A61" s="28"/>
      <c r="B61" s="72" t="s">
        <v>7</v>
      </c>
      <c r="C61" s="73">
        <v>3</v>
      </c>
      <c r="D61" s="74">
        <v>80</v>
      </c>
      <c r="E61" s="74">
        <v>80</v>
      </c>
      <c r="F61" s="74">
        <v>80</v>
      </c>
      <c r="G61" s="74">
        <v>80</v>
      </c>
      <c r="H61" s="74">
        <v>80</v>
      </c>
      <c r="I61" s="74">
        <v>80</v>
      </c>
      <c r="J61" s="74">
        <v>80</v>
      </c>
      <c r="K61" s="74">
        <v>80</v>
      </c>
      <c r="L61" s="74">
        <v>80</v>
      </c>
      <c r="M61" s="74">
        <v>80</v>
      </c>
      <c r="N61" s="74">
        <v>80</v>
      </c>
      <c r="O61" s="74">
        <v>80</v>
      </c>
      <c r="P61" s="74">
        <v>80</v>
      </c>
      <c r="Q61" s="74">
        <v>80</v>
      </c>
      <c r="R61" s="74">
        <v>80</v>
      </c>
      <c r="S61" s="74">
        <v>80</v>
      </c>
      <c r="T61" s="74">
        <v>80</v>
      </c>
      <c r="U61" s="74">
        <v>80</v>
      </c>
      <c r="V61" s="74">
        <v>80</v>
      </c>
      <c r="W61" s="74">
        <v>80</v>
      </c>
      <c r="X61" s="74">
        <v>80</v>
      </c>
      <c r="Y61" s="74">
        <v>80</v>
      </c>
      <c r="Z61" s="74">
        <v>80</v>
      </c>
      <c r="AA61" s="74">
        <v>80</v>
      </c>
      <c r="AB61" s="74">
        <v>80</v>
      </c>
      <c r="AC61" s="74">
        <v>80</v>
      </c>
    </row>
    <row r="62" spans="1:29" s="12" customFormat="1" ht="8.25">
      <c r="A62" s="28"/>
      <c r="B62" s="72" t="s">
        <v>4</v>
      </c>
      <c r="C62" s="75">
        <v>4</v>
      </c>
      <c r="D62" s="76">
        <v>80</v>
      </c>
      <c r="E62" s="76">
        <v>80</v>
      </c>
      <c r="F62" s="76">
        <v>80</v>
      </c>
      <c r="G62" s="76">
        <v>80</v>
      </c>
      <c r="H62" s="76">
        <v>80</v>
      </c>
      <c r="I62" s="76">
        <v>80</v>
      </c>
      <c r="J62" s="76">
        <v>80</v>
      </c>
      <c r="K62" s="76">
        <v>80</v>
      </c>
      <c r="L62" s="76">
        <v>80</v>
      </c>
      <c r="M62" s="76">
        <v>80</v>
      </c>
      <c r="N62" s="76">
        <v>80</v>
      </c>
      <c r="O62" s="76">
        <v>80</v>
      </c>
      <c r="P62" s="76">
        <v>80</v>
      </c>
      <c r="Q62" s="76">
        <v>80</v>
      </c>
      <c r="R62" s="76">
        <v>80</v>
      </c>
      <c r="S62" s="76">
        <v>80</v>
      </c>
      <c r="T62" s="76">
        <v>80</v>
      </c>
      <c r="U62" s="76">
        <v>80</v>
      </c>
      <c r="V62" s="76">
        <v>80</v>
      </c>
      <c r="W62" s="76">
        <v>80</v>
      </c>
      <c r="X62" s="76">
        <v>80</v>
      </c>
      <c r="Y62" s="76">
        <v>80</v>
      </c>
      <c r="Z62" s="76">
        <v>80</v>
      </c>
      <c r="AA62" s="76">
        <v>80</v>
      </c>
      <c r="AB62" s="76">
        <v>80</v>
      </c>
      <c r="AC62" s="76">
        <v>80</v>
      </c>
    </row>
    <row r="63" spans="1:29" s="12" customFormat="1" ht="8.25">
      <c r="A63" s="28"/>
      <c r="B63" s="72"/>
      <c r="C63" s="73">
        <v>5</v>
      </c>
      <c r="D63" s="74">
        <v>80</v>
      </c>
      <c r="E63" s="74">
        <v>80</v>
      </c>
      <c r="F63" s="74">
        <v>80</v>
      </c>
      <c r="G63" s="74">
        <v>80</v>
      </c>
      <c r="H63" s="74">
        <v>80</v>
      </c>
      <c r="I63" s="74">
        <v>80</v>
      </c>
      <c r="J63" s="74">
        <v>80</v>
      </c>
      <c r="K63" s="74">
        <v>80</v>
      </c>
      <c r="L63" s="74">
        <v>80</v>
      </c>
      <c r="M63" s="74">
        <v>80</v>
      </c>
      <c r="N63" s="74">
        <v>80</v>
      </c>
      <c r="O63" s="74">
        <v>80</v>
      </c>
      <c r="P63" s="74">
        <v>80</v>
      </c>
      <c r="Q63" s="74">
        <v>80</v>
      </c>
      <c r="R63" s="74">
        <v>80</v>
      </c>
      <c r="S63" s="74">
        <v>80</v>
      </c>
      <c r="T63" s="74">
        <v>80</v>
      </c>
      <c r="U63" s="74">
        <v>80</v>
      </c>
      <c r="V63" s="74">
        <v>80</v>
      </c>
      <c r="W63" s="74">
        <v>80</v>
      </c>
      <c r="X63" s="74">
        <v>80</v>
      </c>
      <c r="Y63" s="74">
        <v>80</v>
      </c>
      <c r="Z63" s="74">
        <v>80</v>
      </c>
      <c r="AA63" s="74">
        <v>80</v>
      </c>
      <c r="AB63" s="74">
        <v>80</v>
      </c>
      <c r="AC63" s="74">
        <v>80</v>
      </c>
    </row>
    <row r="64" spans="1:29" s="12" customFormat="1" ht="8.25">
      <c r="A64" s="28"/>
      <c r="B64" s="72"/>
      <c r="C64" s="75">
        <v>6</v>
      </c>
      <c r="D64" s="76">
        <v>80</v>
      </c>
      <c r="E64" s="76">
        <v>80</v>
      </c>
      <c r="F64" s="76">
        <v>80</v>
      </c>
      <c r="G64" s="76">
        <v>80</v>
      </c>
      <c r="H64" s="76">
        <v>80</v>
      </c>
      <c r="I64" s="76">
        <v>80</v>
      </c>
      <c r="J64" s="76">
        <v>80</v>
      </c>
      <c r="K64" s="76">
        <v>80</v>
      </c>
      <c r="L64" s="76">
        <v>80</v>
      </c>
      <c r="M64" s="76">
        <v>80</v>
      </c>
      <c r="N64" s="76">
        <v>100</v>
      </c>
      <c r="O64" s="76">
        <v>80</v>
      </c>
      <c r="P64" s="76">
        <v>80</v>
      </c>
      <c r="Q64" s="76">
        <v>80</v>
      </c>
      <c r="R64" s="76">
        <v>80</v>
      </c>
      <c r="S64" s="76">
        <v>80</v>
      </c>
      <c r="T64" s="76">
        <v>80</v>
      </c>
      <c r="U64" s="76">
        <v>80</v>
      </c>
      <c r="V64" s="76">
        <v>80</v>
      </c>
      <c r="W64" s="76">
        <v>80</v>
      </c>
      <c r="X64" s="76">
        <v>100</v>
      </c>
      <c r="Y64" s="76">
        <v>80</v>
      </c>
      <c r="Z64" s="76">
        <v>80</v>
      </c>
      <c r="AA64" s="76">
        <v>80</v>
      </c>
      <c r="AB64" s="76">
        <v>80</v>
      </c>
      <c r="AC64" s="76">
        <v>80</v>
      </c>
    </row>
    <row r="65" spans="1:29" s="12" customFormat="1" ht="8.25">
      <c r="A65" s="28"/>
      <c r="B65" s="72"/>
      <c r="C65" s="73">
        <v>7</v>
      </c>
      <c r="D65" s="74">
        <v>80</v>
      </c>
      <c r="E65" s="74">
        <v>80</v>
      </c>
      <c r="F65" s="74">
        <v>80</v>
      </c>
      <c r="G65" s="74">
        <v>80</v>
      </c>
      <c r="H65" s="74">
        <v>80</v>
      </c>
      <c r="I65" s="74">
        <v>80</v>
      </c>
      <c r="J65" s="74">
        <v>80</v>
      </c>
      <c r="K65" s="74">
        <v>80</v>
      </c>
      <c r="L65" s="74">
        <v>80</v>
      </c>
      <c r="M65" s="74">
        <v>80</v>
      </c>
      <c r="N65" s="74">
        <v>100</v>
      </c>
      <c r="O65" s="74">
        <v>80</v>
      </c>
      <c r="P65" s="74">
        <v>80</v>
      </c>
      <c r="Q65" s="74">
        <v>80</v>
      </c>
      <c r="R65" s="74">
        <v>80</v>
      </c>
      <c r="S65" s="74">
        <v>80</v>
      </c>
      <c r="T65" s="74">
        <v>80</v>
      </c>
      <c r="U65" s="74">
        <v>80</v>
      </c>
      <c r="V65" s="74">
        <v>80</v>
      </c>
      <c r="W65" s="74">
        <v>80</v>
      </c>
      <c r="X65" s="74">
        <v>100</v>
      </c>
      <c r="Y65" s="74">
        <v>80</v>
      </c>
      <c r="Z65" s="74">
        <v>80</v>
      </c>
      <c r="AA65" s="74">
        <v>80</v>
      </c>
      <c r="AB65" s="74">
        <v>80</v>
      </c>
      <c r="AC65" s="74">
        <v>80</v>
      </c>
    </row>
    <row r="66" spans="1:29" s="12" customFormat="1" ht="8.25">
      <c r="A66" s="28"/>
      <c r="B66" s="72"/>
      <c r="C66" s="75">
        <v>8</v>
      </c>
      <c r="D66" s="76">
        <v>80</v>
      </c>
      <c r="E66" s="76">
        <v>80</v>
      </c>
      <c r="F66" s="76">
        <v>80</v>
      </c>
      <c r="G66" s="76">
        <v>80</v>
      </c>
      <c r="H66" s="76">
        <v>80</v>
      </c>
      <c r="I66" s="76">
        <v>80</v>
      </c>
      <c r="J66" s="76">
        <v>80</v>
      </c>
      <c r="K66" s="76">
        <v>80</v>
      </c>
      <c r="L66" s="76">
        <v>80</v>
      </c>
      <c r="M66" s="76">
        <v>80</v>
      </c>
      <c r="N66" s="76">
        <v>100</v>
      </c>
      <c r="O66" s="76">
        <v>80</v>
      </c>
      <c r="P66" s="76">
        <v>80</v>
      </c>
      <c r="Q66" s="76">
        <v>80</v>
      </c>
      <c r="R66" s="76">
        <v>80</v>
      </c>
      <c r="S66" s="76">
        <v>80</v>
      </c>
      <c r="T66" s="76">
        <v>80</v>
      </c>
      <c r="U66" s="76">
        <v>80</v>
      </c>
      <c r="V66" s="76">
        <v>80</v>
      </c>
      <c r="W66" s="76">
        <v>80</v>
      </c>
      <c r="X66" s="76">
        <v>100</v>
      </c>
      <c r="Y66" s="76">
        <v>80</v>
      </c>
      <c r="Z66" s="76">
        <v>80</v>
      </c>
      <c r="AA66" s="76">
        <v>80</v>
      </c>
      <c r="AB66" s="76">
        <v>80</v>
      </c>
      <c r="AC66" s="76">
        <v>80</v>
      </c>
    </row>
    <row r="67" spans="1:29" s="12" customFormat="1" ht="8.25">
      <c r="A67" s="28"/>
      <c r="B67" s="72"/>
      <c r="C67" s="73">
        <v>9</v>
      </c>
      <c r="D67" s="74">
        <v>115</v>
      </c>
      <c r="E67" s="74">
        <v>115</v>
      </c>
      <c r="F67" s="74">
        <v>115</v>
      </c>
      <c r="G67" s="74">
        <v>115</v>
      </c>
      <c r="H67" s="74">
        <v>115</v>
      </c>
      <c r="I67" s="74">
        <v>115</v>
      </c>
      <c r="J67" s="74">
        <v>115</v>
      </c>
      <c r="K67" s="74">
        <v>115</v>
      </c>
      <c r="L67" s="74">
        <v>115</v>
      </c>
      <c r="M67" s="74">
        <v>115</v>
      </c>
      <c r="N67" s="74">
        <v>115</v>
      </c>
      <c r="O67" s="74">
        <v>115</v>
      </c>
      <c r="P67" s="74">
        <v>115</v>
      </c>
      <c r="Q67" s="74">
        <v>115</v>
      </c>
      <c r="R67" s="74">
        <v>115</v>
      </c>
      <c r="S67" s="74">
        <v>115</v>
      </c>
      <c r="T67" s="74">
        <v>115</v>
      </c>
      <c r="U67" s="74">
        <v>115</v>
      </c>
      <c r="V67" s="74">
        <v>115</v>
      </c>
      <c r="W67" s="74">
        <v>115</v>
      </c>
      <c r="X67" s="74">
        <v>115</v>
      </c>
      <c r="Y67" s="74">
        <v>115</v>
      </c>
      <c r="Z67" s="74">
        <v>115</v>
      </c>
      <c r="AA67" s="74">
        <v>115</v>
      </c>
      <c r="AB67" s="74">
        <v>115</v>
      </c>
      <c r="AC67" s="74">
        <v>115</v>
      </c>
    </row>
    <row r="68" spans="1:29" s="12" customFormat="1" ht="8.25">
      <c r="A68" s="28"/>
      <c r="B68" s="72"/>
      <c r="C68" s="75">
        <v>10</v>
      </c>
      <c r="D68" s="76">
        <v>115</v>
      </c>
      <c r="E68" s="76">
        <v>115</v>
      </c>
      <c r="F68" s="76">
        <v>115</v>
      </c>
      <c r="G68" s="76">
        <v>115</v>
      </c>
      <c r="H68" s="76">
        <v>115</v>
      </c>
      <c r="I68" s="76">
        <v>115</v>
      </c>
      <c r="J68" s="76">
        <v>115</v>
      </c>
      <c r="K68" s="76">
        <v>115</v>
      </c>
      <c r="L68" s="76">
        <v>115</v>
      </c>
      <c r="M68" s="76">
        <v>115</v>
      </c>
      <c r="N68" s="76">
        <v>115</v>
      </c>
      <c r="O68" s="76">
        <v>115</v>
      </c>
      <c r="P68" s="76">
        <v>115</v>
      </c>
      <c r="Q68" s="76">
        <v>115</v>
      </c>
      <c r="R68" s="76">
        <v>115</v>
      </c>
      <c r="S68" s="76">
        <v>115</v>
      </c>
      <c r="T68" s="76">
        <v>115</v>
      </c>
      <c r="U68" s="76">
        <v>115</v>
      </c>
      <c r="V68" s="76">
        <v>115</v>
      </c>
      <c r="W68" s="76">
        <v>115</v>
      </c>
      <c r="X68" s="76">
        <v>115</v>
      </c>
      <c r="Y68" s="76">
        <v>115</v>
      </c>
      <c r="Z68" s="76">
        <v>115</v>
      </c>
      <c r="AA68" s="76">
        <v>115</v>
      </c>
      <c r="AB68" s="76">
        <v>115</v>
      </c>
      <c r="AC68" s="76">
        <v>115</v>
      </c>
    </row>
    <row r="69" spans="1:29" s="12" customFormat="1" ht="8.25">
      <c r="A69" s="28"/>
      <c r="B69" s="72"/>
      <c r="C69" s="77">
        <v>11</v>
      </c>
      <c r="D69" s="78">
        <v>115</v>
      </c>
      <c r="E69" s="78">
        <v>115</v>
      </c>
      <c r="F69" s="78">
        <v>115</v>
      </c>
      <c r="G69" s="78">
        <v>115</v>
      </c>
      <c r="H69" s="78">
        <v>115</v>
      </c>
      <c r="I69" s="78">
        <v>115</v>
      </c>
      <c r="J69" s="78">
        <v>115</v>
      </c>
      <c r="K69" s="78">
        <v>115</v>
      </c>
      <c r="L69" s="78">
        <v>115</v>
      </c>
      <c r="M69" s="78">
        <v>115</v>
      </c>
      <c r="N69" s="78">
        <v>115</v>
      </c>
      <c r="O69" s="78">
        <v>115</v>
      </c>
      <c r="P69" s="78">
        <v>115</v>
      </c>
      <c r="Q69" s="78">
        <v>115</v>
      </c>
      <c r="R69" s="78">
        <v>115</v>
      </c>
      <c r="S69" s="78">
        <v>115</v>
      </c>
      <c r="T69" s="78">
        <v>115</v>
      </c>
      <c r="U69" s="78">
        <v>115</v>
      </c>
      <c r="V69" s="78">
        <v>115</v>
      </c>
      <c r="W69" s="78">
        <v>115</v>
      </c>
      <c r="X69" s="78">
        <v>115</v>
      </c>
      <c r="Y69" s="78">
        <v>115</v>
      </c>
      <c r="Z69" s="78">
        <v>115</v>
      </c>
      <c r="AA69" s="78">
        <v>115</v>
      </c>
      <c r="AB69" s="78">
        <v>115</v>
      </c>
      <c r="AC69" s="78">
        <v>115</v>
      </c>
    </row>
    <row r="70" spans="1:29" s="12" customFormat="1" ht="8.25">
      <c r="A70" s="28"/>
      <c r="B70" s="72"/>
      <c r="C70" s="75">
        <v>12</v>
      </c>
      <c r="D70" s="76">
        <v>115</v>
      </c>
      <c r="E70" s="76">
        <v>115</v>
      </c>
      <c r="F70" s="76">
        <v>115</v>
      </c>
      <c r="G70" s="76">
        <v>100</v>
      </c>
      <c r="H70" s="76">
        <v>100</v>
      </c>
      <c r="I70" s="76">
        <v>115</v>
      </c>
      <c r="J70" s="76">
        <v>115</v>
      </c>
      <c r="K70" s="76">
        <v>115</v>
      </c>
      <c r="L70" s="76">
        <v>115</v>
      </c>
      <c r="M70" s="76">
        <v>115</v>
      </c>
      <c r="N70" s="76">
        <v>115</v>
      </c>
      <c r="O70" s="76">
        <v>115</v>
      </c>
      <c r="P70" s="76">
        <v>115</v>
      </c>
      <c r="Q70" s="76">
        <v>115</v>
      </c>
      <c r="R70" s="76">
        <v>115</v>
      </c>
      <c r="S70" s="76">
        <v>115</v>
      </c>
      <c r="T70" s="76">
        <v>115</v>
      </c>
      <c r="U70" s="76">
        <v>115</v>
      </c>
      <c r="V70" s="76">
        <v>115</v>
      </c>
      <c r="W70" s="76">
        <v>115</v>
      </c>
      <c r="X70" s="76">
        <v>115</v>
      </c>
      <c r="Y70" s="76">
        <v>100</v>
      </c>
      <c r="Z70" s="76">
        <v>100</v>
      </c>
      <c r="AA70" s="76">
        <v>115</v>
      </c>
      <c r="AB70" s="76">
        <v>115</v>
      </c>
      <c r="AC70" s="76">
        <v>115</v>
      </c>
    </row>
    <row r="71" spans="1:29" s="12" customFormat="1" ht="8.25">
      <c r="A71" s="28"/>
      <c r="B71" s="72"/>
      <c r="C71" s="77" t="s">
        <v>9</v>
      </c>
      <c r="D71" s="78">
        <v>20</v>
      </c>
      <c r="E71" s="78">
        <v>20</v>
      </c>
      <c r="F71" s="78">
        <v>20</v>
      </c>
      <c r="G71" s="78">
        <v>20</v>
      </c>
      <c r="H71" s="78">
        <v>20</v>
      </c>
      <c r="I71" s="78">
        <v>20</v>
      </c>
      <c r="J71" s="78">
        <v>20</v>
      </c>
      <c r="K71" s="78">
        <v>20</v>
      </c>
      <c r="L71" s="78">
        <v>20</v>
      </c>
      <c r="M71" s="78">
        <v>20</v>
      </c>
      <c r="N71" s="78">
        <v>20</v>
      </c>
      <c r="O71" s="78">
        <v>20</v>
      </c>
      <c r="P71" s="78">
        <v>20</v>
      </c>
      <c r="Q71" s="78">
        <v>20</v>
      </c>
      <c r="R71" s="78">
        <v>20</v>
      </c>
      <c r="S71" s="78">
        <v>20</v>
      </c>
      <c r="T71" s="78">
        <v>20</v>
      </c>
      <c r="U71" s="78">
        <v>20</v>
      </c>
      <c r="V71" s="78">
        <v>20</v>
      </c>
      <c r="W71" s="78">
        <v>20</v>
      </c>
      <c r="X71" s="78">
        <v>20</v>
      </c>
      <c r="Y71" s="78">
        <v>20</v>
      </c>
      <c r="Z71" s="78">
        <v>20</v>
      </c>
      <c r="AA71" s="78">
        <v>20</v>
      </c>
      <c r="AB71" s="78">
        <v>20</v>
      </c>
      <c r="AC71" s="78">
        <v>20</v>
      </c>
    </row>
    <row r="72" spans="1:29" s="12" customFormat="1" ht="9" thickBot="1">
      <c r="A72" s="28"/>
      <c r="B72" s="58"/>
      <c r="C72" s="59" t="s">
        <v>10</v>
      </c>
      <c r="D72" s="60">
        <v>20</v>
      </c>
      <c r="E72" s="60">
        <v>20</v>
      </c>
      <c r="F72" s="60">
        <v>20</v>
      </c>
      <c r="G72" s="60">
        <v>20</v>
      </c>
      <c r="H72" s="60">
        <v>20</v>
      </c>
      <c r="I72" s="60">
        <v>20</v>
      </c>
      <c r="J72" s="60">
        <v>20</v>
      </c>
      <c r="K72" s="60">
        <v>20</v>
      </c>
      <c r="L72" s="60">
        <v>20</v>
      </c>
      <c r="M72" s="60">
        <v>20</v>
      </c>
      <c r="N72" s="60">
        <v>20</v>
      </c>
      <c r="O72" s="60">
        <v>20</v>
      </c>
      <c r="P72" s="60">
        <v>20</v>
      </c>
      <c r="Q72" s="60">
        <v>20</v>
      </c>
      <c r="R72" s="60">
        <v>20</v>
      </c>
      <c r="S72" s="60">
        <v>20</v>
      </c>
      <c r="T72" s="60">
        <v>20</v>
      </c>
      <c r="U72" s="60">
        <v>20</v>
      </c>
      <c r="V72" s="60">
        <v>20</v>
      </c>
      <c r="W72" s="60">
        <v>20</v>
      </c>
      <c r="X72" s="60">
        <v>20</v>
      </c>
      <c r="Y72" s="60">
        <v>20</v>
      </c>
      <c r="Z72" s="60">
        <v>20</v>
      </c>
      <c r="AA72" s="60">
        <v>20</v>
      </c>
      <c r="AB72" s="60">
        <v>20</v>
      </c>
      <c r="AC72" s="60">
        <v>20</v>
      </c>
    </row>
    <row r="73" spans="1:29" s="12" customFormat="1" ht="8.25">
      <c r="A73" s="28"/>
      <c r="B73" s="69" t="s">
        <v>3</v>
      </c>
      <c r="C73" s="79">
        <v>2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</row>
    <row r="74" spans="1:29" s="12" customFormat="1" ht="8.25">
      <c r="A74" s="28"/>
      <c r="B74" s="72" t="s">
        <v>39</v>
      </c>
      <c r="C74" s="75">
        <v>3</v>
      </c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</row>
    <row r="75" spans="1:29" s="12" customFormat="1" ht="8.25">
      <c r="A75" s="28"/>
      <c r="B75" s="72" t="s">
        <v>7</v>
      </c>
      <c r="C75" s="73">
        <v>4</v>
      </c>
      <c r="D75" s="74"/>
      <c r="E75" s="74"/>
      <c r="F75" s="74"/>
      <c r="G75" s="74"/>
      <c r="H75" s="74"/>
      <c r="I75" s="74"/>
      <c r="J75" s="74"/>
      <c r="K75" s="74"/>
      <c r="L75" s="74"/>
      <c r="M75" s="76"/>
      <c r="N75" s="76"/>
      <c r="O75" s="76"/>
      <c r="P75" s="76"/>
      <c r="Q75" s="76"/>
      <c r="R75" s="76"/>
      <c r="S75" s="74"/>
      <c r="T75" s="74"/>
      <c r="U75" s="74"/>
      <c r="V75" s="74"/>
      <c r="W75" s="76"/>
      <c r="X75" s="76"/>
      <c r="Y75" s="74"/>
      <c r="Z75" s="74"/>
      <c r="AA75" s="74"/>
      <c r="AB75" s="74"/>
      <c r="AC75" s="74"/>
    </row>
    <row r="76" spans="1:29" s="12" customFormat="1" ht="8.25">
      <c r="A76" s="28"/>
      <c r="B76" s="72" t="s">
        <v>32</v>
      </c>
      <c r="C76" s="75">
        <v>5</v>
      </c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</row>
    <row r="77" spans="1:29" s="12" customFormat="1" ht="8.25">
      <c r="A77" s="28"/>
      <c r="B77" s="72"/>
      <c r="C77" s="73">
        <v>6</v>
      </c>
      <c r="D77" s="74"/>
      <c r="E77" s="74"/>
      <c r="F77" s="74"/>
      <c r="G77" s="74"/>
      <c r="H77" s="74"/>
      <c r="I77" s="74"/>
      <c r="J77" s="74"/>
      <c r="K77" s="74"/>
      <c r="L77" s="74"/>
      <c r="M77" s="76"/>
      <c r="N77" s="76"/>
      <c r="O77" s="76"/>
      <c r="P77" s="76"/>
      <c r="Q77" s="76"/>
      <c r="R77" s="76"/>
      <c r="S77" s="74"/>
      <c r="T77" s="74"/>
      <c r="U77" s="74"/>
      <c r="V77" s="74"/>
      <c r="W77" s="76"/>
      <c r="X77" s="76"/>
      <c r="Y77" s="74"/>
      <c r="Z77" s="74"/>
      <c r="AA77" s="74"/>
      <c r="AB77" s="74"/>
      <c r="AC77" s="74"/>
    </row>
    <row r="78" spans="1:29" s="12" customFormat="1" ht="8.25">
      <c r="A78" s="28"/>
      <c r="B78" s="72"/>
      <c r="C78" s="75">
        <v>7</v>
      </c>
      <c r="D78" s="76">
        <v>1067</v>
      </c>
      <c r="E78" s="76">
        <v>1073</v>
      </c>
      <c r="F78" s="76">
        <v>1067</v>
      </c>
      <c r="G78" s="76">
        <v>538</v>
      </c>
      <c r="H78" s="76">
        <v>538</v>
      </c>
      <c r="I78" s="76">
        <v>1136</v>
      </c>
      <c r="J78" s="76">
        <v>2162</v>
      </c>
      <c r="K78" s="76">
        <v>2247</v>
      </c>
      <c r="L78" s="76">
        <v>2162</v>
      </c>
      <c r="M78" s="76">
        <v>1158</v>
      </c>
      <c r="N78" s="76">
        <v>233</v>
      </c>
      <c r="O78" s="76">
        <v>2668</v>
      </c>
      <c r="P78" s="76">
        <v>2938</v>
      </c>
      <c r="Q78" s="76">
        <v>2668</v>
      </c>
      <c r="R78" s="76">
        <v>2938</v>
      </c>
      <c r="S78" s="76">
        <v>1136</v>
      </c>
      <c r="T78" s="76">
        <v>2162</v>
      </c>
      <c r="U78" s="76">
        <v>2247</v>
      </c>
      <c r="V78" s="76">
        <v>2162</v>
      </c>
      <c r="W78" s="76">
        <v>1158</v>
      </c>
      <c r="X78" s="76">
        <v>233</v>
      </c>
      <c r="Y78" s="76">
        <v>538</v>
      </c>
      <c r="Z78" s="76">
        <v>538</v>
      </c>
      <c r="AA78" s="76">
        <v>1067</v>
      </c>
      <c r="AB78" s="76">
        <v>1073</v>
      </c>
      <c r="AC78" s="76">
        <v>1067</v>
      </c>
    </row>
    <row r="79" spans="1:29" s="12" customFormat="1" ht="8.25">
      <c r="A79" s="28"/>
      <c r="B79" s="72"/>
      <c r="C79" s="73">
        <v>8</v>
      </c>
      <c r="D79" s="74">
        <v>1067</v>
      </c>
      <c r="E79" s="74">
        <v>1073</v>
      </c>
      <c r="F79" s="74">
        <v>1067</v>
      </c>
      <c r="G79" s="74">
        <v>538</v>
      </c>
      <c r="H79" s="74">
        <v>538</v>
      </c>
      <c r="I79" s="74">
        <v>1136</v>
      </c>
      <c r="J79" s="74">
        <v>2162</v>
      </c>
      <c r="K79" s="74">
        <v>2247</v>
      </c>
      <c r="L79" s="74">
        <v>2162</v>
      </c>
      <c r="M79" s="76">
        <v>1158</v>
      </c>
      <c r="N79" s="76">
        <v>233</v>
      </c>
      <c r="O79" s="76">
        <v>2668</v>
      </c>
      <c r="P79" s="76">
        <v>2938</v>
      </c>
      <c r="Q79" s="76">
        <v>2668</v>
      </c>
      <c r="R79" s="76">
        <v>2938</v>
      </c>
      <c r="S79" s="74">
        <v>1136</v>
      </c>
      <c r="T79" s="74">
        <v>2162</v>
      </c>
      <c r="U79" s="74">
        <v>2247</v>
      </c>
      <c r="V79" s="74">
        <v>2162</v>
      </c>
      <c r="W79" s="76">
        <v>1158</v>
      </c>
      <c r="X79" s="76">
        <v>233</v>
      </c>
      <c r="Y79" s="74">
        <v>538</v>
      </c>
      <c r="Z79" s="74">
        <v>538</v>
      </c>
      <c r="AA79" s="74">
        <v>1067</v>
      </c>
      <c r="AB79" s="74">
        <v>1073</v>
      </c>
      <c r="AC79" s="74">
        <v>1067</v>
      </c>
    </row>
    <row r="80" spans="1:29" s="12" customFormat="1" ht="8.25">
      <c r="A80" s="28"/>
      <c r="B80" s="72"/>
      <c r="C80" s="75">
        <v>9</v>
      </c>
      <c r="D80" s="76">
        <v>1067</v>
      </c>
      <c r="E80" s="76">
        <v>1073</v>
      </c>
      <c r="F80" s="76">
        <v>1067</v>
      </c>
      <c r="G80" s="76">
        <v>538</v>
      </c>
      <c r="H80" s="76">
        <v>538</v>
      </c>
      <c r="I80" s="76">
        <v>1285</v>
      </c>
      <c r="J80" s="76">
        <v>2522</v>
      </c>
      <c r="K80" s="76">
        <v>2613</v>
      </c>
      <c r="L80" s="76">
        <v>2522</v>
      </c>
      <c r="M80" s="76">
        <v>1285</v>
      </c>
      <c r="N80" s="76">
        <v>0</v>
      </c>
      <c r="O80" s="76">
        <v>2995</v>
      </c>
      <c r="P80" s="76">
        <v>3224</v>
      </c>
      <c r="Q80" s="76">
        <v>2995</v>
      </c>
      <c r="R80" s="76">
        <v>3224</v>
      </c>
      <c r="S80" s="76">
        <v>1285</v>
      </c>
      <c r="T80" s="76">
        <v>2522</v>
      </c>
      <c r="U80" s="76">
        <v>2613</v>
      </c>
      <c r="V80" s="76">
        <v>2522</v>
      </c>
      <c r="W80" s="76">
        <v>1285</v>
      </c>
      <c r="X80" s="76">
        <v>0</v>
      </c>
      <c r="Y80" s="76">
        <v>538</v>
      </c>
      <c r="Z80" s="76">
        <v>538</v>
      </c>
      <c r="AA80" s="76">
        <v>1067</v>
      </c>
      <c r="AB80" s="76">
        <v>1073</v>
      </c>
      <c r="AC80" s="76">
        <v>1067</v>
      </c>
    </row>
    <row r="81" spans="1:29" s="12" customFormat="1" ht="8.25">
      <c r="A81" s="28"/>
      <c r="B81" s="72"/>
      <c r="C81" s="73">
        <v>10</v>
      </c>
      <c r="D81" s="74">
        <v>1067</v>
      </c>
      <c r="E81" s="74">
        <v>1073</v>
      </c>
      <c r="F81" s="74">
        <v>1067</v>
      </c>
      <c r="G81" s="74">
        <v>538</v>
      </c>
      <c r="H81" s="74">
        <v>538</v>
      </c>
      <c r="I81" s="74">
        <v>1285</v>
      </c>
      <c r="J81" s="74">
        <v>2522</v>
      </c>
      <c r="K81" s="74">
        <v>2613</v>
      </c>
      <c r="L81" s="74">
        <v>2522</v>
      </c>
      <c r="M81" s="76">
        <v>1285</v>
      </c>
      <c r="N81" s="74">
        <v>0</v>
      </c>
      <c r="O81" s="76">
        <v>2995</v>
      </c>
      <c r="P81" s="76">
        <v>3224</v>
      </c>
      <c r="Q81" s="76">
        <v>2995</v>
      </c>
      <c r="R81" s="76">
        <v>3224</v>
      </c>
      <c r="S81" s="74">
        <v>1285</v>
      </c>
      <c r="T81" s="74">
        <v>2522</v>
      </c>
      <c r="U81" s="74">
        <v>2613</v>
      </c>
      <c r="V81" s="74">
        <v>2522</v>
      </c>
      <c r="W81" s="76">
        <v>1285</v>
      </c>
      <c r="X81" s="74">
        <v>0</v>
      </c>
      <c r="Y81" s="74">
        <v>538</v>
      </c>
      <c r="Z81" s="74">
        <v>538</v>
      </c>
      <c r="AA81" s="74">
        <v>1067</v>
      </c>
      <c r="AB81" s="74">
        <v>1073</v>
      </c>
      <c r="AC81" s="74">
        <v>1067</v>
      </c>
    </row>
    <row r="82" spans="1:29" s="12" customFormat="1" ht="8.25">
      <c r="A82" s="28"/>
      <c r="B82" s="72"/>
      <c r="C82" s="75">
        <v>11</v>
      </c>
      <c r="D82" s="76">
        <v>1067</v>
      </c>
      <c r="E82" s="76">
        <v>1073</v>
      </c>
      <c r="F82" s="76">
        <v>1067</v>
      </c>
      <c r="G82" s="76">
        <v>538</v>
      </c>
      <c r="H82" s="76">
        <v>538</v>
      </c>
      <c r="I82" s="76">
        <v>1285</v>
      </c>
      <c r="J82" s="76">
        <v>2522</v>
      </c>
      <c r="K82" s="76">
        <v>2613</v>
      </c>
      <c r="L82" s="76">
        <v>2522</v>
      </c>
      <c r="M82" s="76">
        <v>1285</v>
      </c>
      <c r="N82" s="76">
        <v>0</v>
      </c>
      <c r="O82" s="76">
        <v>2995</v>
      </c>
      <c r="P82" s="76">
        <v>3224</v>
      </c>
      <c r="Q82" s="76">
        <v>2995</v>
      </c>
      <c r="R82" s="76">
        <v>3224</v>
      </c>
      <c r="S82" s="76">
        <v>1285</v>
      </c>
      <c r="T82" s="76">
        <v>2522</v>
      </c>
      <c r="U82" s="76">
        <v>2613</v>
      </c>
      <c r="V82" s="76">
        <v>2522</v>
      </c>
      <c r="W82" s="76">
        <v>1285</v>
      </c>
      <c r="X82" s="76">
        <v>0</v>
      </c>
      <c r="Y82" s="76">
        <v>538</v>
      </c>
      <c r="Z82" s="76">
        <v>538</v>
      </c>
      <c r="AA82" s="76">
        <v>1067</v>
      </c>
      <c r="AB82" s="76">
        <v>1073</v>
      </c>
      <c r="AC82" s="76">
        <v>1067</v>
      </c>
    </row>
    <row r="83" spans="1:29" s="12" customFormat="1" ht="8.25">
      <c r="A83" s="28"/>
      <c r="B83" s="72"/>
      <c r="C83" s="75">
        <v>12</v>
      </c>
      <c r="D83" s="76">
        <v>1047</v>
      </c>
      <c r="E83" s="76">
        <v>1073</v>
      </c>
      <c r="F83" s="76">
        <v>1047</v>
      </c>
      <c r="G83" s="76">
        <v>538</v>
      </c>
      <c r="H83" s="76">
        <v>538</v>
      </c>
      <c r="I83" s="76">
        <v>1285</v>
      </c>
      <c r="J83" s="76">
        <v>2502</v>
      </c>
      <c r="K83" s="76">
        <v>2613</v>
      </c>
      <c r="L83" s="76">
        <v>2502</v>
      </c>
      <c r="M83" s="76">
        <v>1285</v>
      </c>
      <c r="N83" s="76">
        <v>0</v>
      </c>
      <c r="O83" s="76">
        <v>2995</v>
      </c>
      <c r="P83" s="76">
        <v>3224</v>
      </c>
      <c r="Q83" s="76">
        <v>2995</v>
      </c>
      <c r="R83" s="76">
        <v>3224</v>
      </c>
      <c r="S83" s="76">
        <v>1285</v>
      </c>
      <c r="T83" s="76">
        <v>2502</v>
      </c>
      <c r="U83" s="76">
        <v>2613</v>
      </c>
      <c r="V83" s="76">
        <v>2502</v>
      </c>
      <c r="W83" s="76">
        <v>1285</v>
      </c>
      <c r="X83" s="76">
        <v>0</v>
      </c>
      <c r="Y83" s="76">
        <v>538</v>
      </c>
      <c r="Z83" s="76">
        <v>538</v>
      </c>
      <c r="AA83" s="76">
        <v>1047</v>
      </c>
      <c r="AB83" s="76">
        <v>1073</v>
      </c>
      <c r="AC83" s="76">
        <v>1047</v>
      </c>
    </row>
    <row r="84" spans="1:29" s="12" customFormat="1" ht="8.25">
      <c r="A84" s="28"/>
      <c r="B84" s="72"/>
      <c r="C84" s="75" t="s">
        <v>9</v>
      </c>
      <c r="D84" s="76">
        <v>2000</v>
      </c>
      <c r="E84" s="76">
        <v>2000</v>
      </c>
      <c r="F84" s="76">
        <v>2000</v>
      </c>
      <c r="G84" s="76">
        <v>0</v>
      </c>
      <c r="H84" s="76">
        <v>0</v>
      </c>
      <c r="I84" s="76">
        <v>1500</v>
      </c>
      <c r="J84" s="76">
        <v>3000</v>
      </c>
      <c r="K84" s="76">
        <v>3000</v>
      </c>
      <c r="L84" s="76">
        <v>3000</v>
      </c>
      <c r="M84" s="76">
        <v>1500</v>
      </c>
      <c r="N84" s="76">
        <v>0</v>
      </c>
      <c r="O84" s="76">
        <v>3500</v>
      </c>
      <c r="P84" s="76">
        <v>3700</v>
      </c>
      <c r="Q84" s="76">
        <v>3500</v>
      </c>
      <c r="R84" s="76">
        <v>3700</v>
      </c>
      <c r="S84" s="76">
        <v>1500</v>
      </c>
      <c r="T84" s="76">
        <v>3000</v>
      </c>
      <c r="U84" s="76">
        <v>3000</v>
      </c>
      <c r="V84" s="76">
        <v>3000</v>
      </c>
      <c r="W84" s="76">
        <v>1500</v>
      </c>
      <c r="X84" s="76">
        <v>0</v>
      </c>
      <c r="Y84" s="76">
        <v>0</v>
      </c>
      <c r="Z84" s="76">
        <v>0</v>
      </c>
      <c r="AA84" s="76">
        <v>2000</v>
      </c>
      <c r="AB84" s="76">
        <v>2000</v>
      </c>
      <c r="AC84" s="76">
        <v>2000</v>
      </c>
    </row>
    <row r="85" spans="1:29" s="12" customFormat="1" ht="9" thickBot="1">
      <c r="A85" s="28"/>
      <c r="B85" s="58"/>
      <c r="C85" s="59" t="s">
        <v>10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  <c r="O85" s="60">
        <v>0</v>
      </c>
      <c r="P85" s="60">
        <v>0</v>
      </c>
      <c r="Q85" s="60">
        <v>0</v>
      </c>
      <c r="R85" s="60">
        <v>0</v>
      </c>
      <c r="S85" s="60">
        <v>0</v>
      </c>
      <c r="T85" s="60">
        <v>0</v>
      </c>
      <c r="U85" s="60">
        <v>0</v>
      </c>
      <c r="V85" s="60">
        <v>0</v>
      </c>
      <c r="W85" s="60">
        <v>0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</row>
    <row r="86" spans="1:29" s="12" customFormat="1" ht="9" thickBot="1">
      <c r="A86" s="28"/>
      <c r="B86" s="61" t="s">
        <v>73</v>
      </c>
      <c r="C86" s="59"/>
      <c r="D86" s="68">
        <f>'FLR 7'!D87</f>
        <v>2513.3333333333267</v>
      </c>
      <c r="E86" s="68">
        <f>'FLR 7'!E87</f>
        <v>2586.6666666666597</v>
      </c>
      <c r="F86" s="68">
        <f>'FLR 7'!F87</f>
        <v>2513.3333333333267</v>
      </c>
      <c r="G86" s="68">
        <f>'FLR 7'!G87</f>
        <v>1693.3333333333292</v>
      </c>
      <c r="H86" s="68">
        <f>'FLR 7'!H87</f>
        <v>1693.3333333333292</v>
      </c>
      <c r="I86" s="68">
        <f>'FLR 7'!I87</f>
        <v>2586.6666666666597</v>
      </c>
      <c r="J86" s="68">
        <f>'FLR 7'!J87</f>
        <v>3073.333333333325</v>
      </c>
      <c r="K86" s="68">
        <f>'FLR 7'!K87</f>
        <v>3206.666666666658</v>
      </c>
      <c r="L86" s="68">
        <f>'FLR 7'!L87</f>
        <v>3073.333333333325</v>
      </c>
      <c r="M86" s="68">
        <f>'FLR 7'!M87</f>
        <v>2586.6666666666597</v>
      </c>
      <c r="N86" s="68">
        <f>'FLR 7'!N87</f>
        <v>199.9999999999995</v>
      </c>
      <c r="O86" s="68">
        <f>'FLR 7'!O87</f>
        <v>3507.9999999999905</v>
      </c>
      <c r="P86" s="68">
        <f>'FLR 7'!P87</f>
        <v>3614.666666666657</v>
      </c>
      <c r="Q86" s="68">
        <f>'FLR 7'!Q87</f>
        <v>3507.9999999999905</v>
      </c>
      <c r="R86" s="68">
        <f>'FLR 7'!R87</f>
        <v>3614.666666666657</v>
      </c>
      <c r="S86" s="68">
        <f>'FLR 7'!S87</f>
        <v>2586.6666666666597</v>
      </c>
      <c r="T86" s="68">
        <f>'FLR 7'!T87</f>
        <v>3073.333333333325</v>
      </c>
      <c r="U86" s="68">
        <f>'FLR 7'!U87</f>
        <v>3206.666666666658</v>
      </c>
      <c r="V86" s="68">
        <f>'FLR 7'!V87</f>
        <v>3073.333333333325</v>
      </c>
      <c r="W86" s="68">
        <f>'FLR 7'!W87</f>
        <v>2586.6666666666597</v>
      </c>
      <c r="X86" s="68">
        <f>'FLR 7'!X87</f>
        <v>199.9999999999995</v>
      </c>
      <c r="Y86" s="68">
        <f>'FLR 7'!Y87</f>
        <v>1693.3333333333292</v>
      </c>
      <c r="Z86" s="68">
        <f>'FLR 7'!Z87</f>
        <v>1693.3333333333292</v>
      </c>
      <c r="AA86" s="68">
        <f>'FLR 7'!AA87</f>
        <v>2513.3333333333267</v>
      </c>
      <c r="AB86" s="68">
        <f>'FLR 7'!AB87</f>
        <v>2586.6666666666597</v>
      </c>
      <c r="AC86" s="68">
        <f>'FLR 7'!AC87</f>
        <v>2513.3333333333267</v>
      </c>
    </row>
    <row r="87" spans="1:29" s="14" customFormat="1" ht="9" thickBot="1">
      <c r="A87" s="48"/>
      <c r="B87" s="49" t="s">
        <v>74</v>
      </c>
      <c r="C87" s="67"/>
      <c r="D87" s="68">
        <f aca="true" t="shared" si="16" ref="D87:AC87">D31+D86</f>
        <v>3166.6666666666583</v>
      </c>
      <c r="E87" s="68">
        <f t="shared" si="16"/>
        <v>3239.9999999999914</v>
      </c>
      <c r="F87" s="68">
        <f t="shared" si="16"/>
        <v>3166.6666666666583</v>
      </c>
      <c r="G87" s="68">
        <f t="shared" si="16"/>
        <v>2133.333333333328</v>
      </c>
      <c r="H87" s="68">
        <f t="shared" si="16"/>
        <v>2133.333333333328</v>
      </c>
      <c r="I87" s="68">
        <f t="shared" si="16"/>
        <v>3239.9999999999914</v>
      </c>
      <c r="J87" s="68">
        <f t="shared" si="16"/>
        <v>3939.999999999989</v>
      </c>
      <c r="K87" s="68">
        <f t="shared" si="16"/>
        <v>4073.333333333322</v>
      </c>
      <c r="L87" s="68">
        <f t="shared" si="16"/>
        <v>3939.999999999989</v>
      </c>
      <c r="M87" s="68">
        <f t="shared" si="16"/>
        <v>3239.9999999999914</v>
      </c>
      <c r="N87" s="68">
        <f t="shared" si="16"/>
        <v>399.999999999999</v>
      </c>
      <c r="O87" s="68">
        <f t="shared" si="16"/>
        <v>4374.666666666655</v>
      </c>
      <c r="P87" s="68">
        <f t="shared" si="16"/>
        <v>4574.666666666654</v>
      </c>
      <c r="Q87" s="68">
        <f t="shared" si="16"/>
        <v>4374.666666666655</v>
      </c>
      <c r="R87" s="68">
        <f t="shared" si="16"/>
        <v>4574.666666666654</v>
      </c>
      <c r="S87" s="68">
        <f t="shared" si="16"/>
        <v>3239.9999999999914</v>
      </c>
      <c r="T87" s="68">
        <f t="shared" si="16"/>
        <v>3939.999999999989</v>
      </c>
      <c r="U87" s="68">
        <f t="shared" si="16"/>
        <v>4073.333333333322</v>
      </c>
      <c r="V87" s="68">
        <f t="shared" si="16"/>
        <v>3939.999999999989</v>
      </c>
      <c r="W87" s="68">
        <f t="shared" si="16"/>
        <v>3239.9999999999914</v>
      </c>
      <c r="X87" s="68">
        <f t="shared" si="16"/>
        <v>399.999999999999</v>
      </c>
      <c r="Y87" s="68">
        <f t="shared" si="16"/>
        <v>2133.333333333328</v>
      </c>
      <c r="Z87" s="68">
        <f t="shared" si="16"/>
        <v>2133.333333333328</v>
      </c>
      <c r="AA87" s="68">
        <f t="shared" si="16"/>
        <v>3166.6666666666583</v>
      </c>
      <c r="AB87" s="68">
        <f t="shared" si="16"/>
        <v>3239.9999999999914</v>
      </c>
      <c r="AC87" s="68">
        <f t="shared" si="16"/>
        <v>3166.6666666666583</v>
      </c>
    </row>
    <row r="88" spans="1:29" s="12" customFormat="1" ht="9" thickBot="1">
      <c r="A88" s="28"/>
      <c r="B88" s="81"/>
      <c r="C88" s="82" t="s">
        <v>0</v>
      </c>
      <c r="D88" s="83" t="s">
        <v>46</v>
      </c>
      <c r="E88" s="84" t="s">
        <v>47</v>
      </c>
      <c r="F88" s="85" t="s">
        <v>48</v>
      </c>
      <c r="G88" s="83" t="s">
        <v>49</v>
      </c>
      <c r="H88" s="86" t="s">
        <v>50</v>
      </c>
      <c r="I88" s="86" t="s">
        <v>51</v>
      </c>
      <c r="J88" s="84" t="s">
        <v>52</v>
      </c>
      <c r="K88" s="83" t="s">
        <v>20</v>
      </c>
      <c r="L88" s="84" t="s">
        <v>53</v>
      </c>
      <c r="M88" s="83" t="s">
        <v>54</v>
      </c>
      <c r="N88" s="83" t="s">
        <v>69</v>
      </c>
      <c r="O88" s="84" t="s">
        <v>55</v>
      </c>
      <c r="P88" s="83" t="s">
        <v>56</v>
      </c>
      <c r="Q88" s="84" t="s">
        <v>57</v>
      </c>
      <c r="R88" s="83" t="s">
        <v>58</v>
      </c>
      <c r="S88" s="84" t="s">
        <v>59</v>
      </c>
      <c r="T88" s="83" t="s">
        <v>60</v>
      </c>
      <c r="U88" s="85" t="s">
        <v>61</v>
      </c>
      <c r="V88" s="83" t="s">
        <v>62</v>
      </c>
      <c r="W88" s="84" t="s">
        <v>63</v>
      </c>
      <c r="X88" s="83" t="s">
        <v>70</v>
      </c>
      <c r="Y88" s="83" t="s">
        <v>64</v>
      </c>
      <c r="Z88" s="84" t="s">
        <v>65</v>
      </c>
      <c r="AA88" s="83" t="s">
        <v>66</v>
      </c>
      <c r="AB88" s="83" t="s">
        <v>67</v>
      </c>
      <c r="AC88" s="83" t="s">
        <v>68</v>
      </c>
    </row>
    <row r="89" s="12" customFormat="1" ht="8.25">
      <c r="A89" s="15"/>
    </row>
    <row r="90" s="12" customFormat="1" ht="8.25">
      <c r="A90" s="15"/>
    </row>
    <row r="91" s="12" customFormat="1" ht="8.25">
      <c r="A91" s="15"/>
    </row>
    <row r="92" s="12" customFormat="1" ht="8.25"/>
    <row r="93" s="12" customFormat="1" ht="8.25"/>
    <row r="94" s="12" customFormat="1" ht="8.25"/>
    <row r="95" s="12" customFormat="1" ht="8.25"/>
    <row r="96" s="12" customFormat="1" ht="8.25"/>
    <row r="97" s="12" customFormat="1" ht="8.25"/>
    <row r="98" s="12" customFormat="1" ht="8.25"/>
    <row r="99" s="12" customFormat="1" ht="8.25"/>
    <row r="100" s="12" customFormat="1" ht="8.25"/>
    <row r="101" s="12" customFormat="1" ht="8.25"/>
    <row r="102" s="12" customFormat="1" ht="8.25"/>
    <row r="103" s="12" customFormat="1" ht="8.25"/>
    <row r="104" s="12" customFormat="1" ht="8.25"/>
    <row r="105" s="12" customFormat="1" ht="8.25"/>
    <row r="106" s="12" customFormat="1" ht="8.25"/>
    <row r="107" s="12" customFormat="1" ht="8.25"/>
    <row r="108" s="12" customFormat="1" ht="8.25"/>
    <row r="109" s="12" customFormat="1" ht="8.25"/>
    <row r="110" s="12" customFormat="1" ht="8.25"/>
    <row r="111" s="12" customFormat="1" ht="8.25"/>
    <row r="112" s="12" customFormat="1" ht="8.25"/>
    <row r="113" s="12" customFormat="1" ht="8.25"/>
    <row r="114" s="12" customFormat="1" ht="8.25"/>
    <row r="115" s="12" customFormat="1" ht="8.25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91"/>
  <sheetViews>
    <sheetView workbookViewId="0" topLeftCell="A1">
      <selection activeCell="D2" sqref="D2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4.8515625" style="1" bestFit="1" customWidth="1"/>
    <col min="4" max="30" width="6.00390625" style="1" customWidth="1"/>
    <col min="31" max="16384" width="9.140625" style="1" customWidth="1"/>
  </cols>
  <sheetData>
    <row r="1" s="8" customFormat="1" ht="9">
      <c r="AD1" s="9"/>
    </row>
    <row r="2" spans="2:30" s="8" customFormat="1" ht="20.25">
      <c r="B2" s="11" t="s">
        <v>92</v>
      </c>
      <c r="D2" s="10">
        <v>7</v>
      </c>
      <c r="AD2" s="9"/>
    </row>
    <row r="3" spans="27:30" s="12" customFormat="1" ht="8.25">
      <c r="AA3" s="13"/>
      <c r="AB3" s="13"/>
      <c r="AC3" s="13" t="s">
        <v>23</v>
      </c>
      <c r="AD3" s="13"/>
    </row>
    <row r="4" spans="2:22" s="12" customFormat="1" ht="8.25">
      <c r="B4" s="12" t="s">
        <v>12</v>
      </c>
      <c r="C4" s="12">
        <v>30</v>
      </c>
      <c r="D4" s="12" t="s">
        <v>4</v>
      </c>
      <c r="G4" s="12">
        <v>1</v>
      </c>
      <c r="H4" s="12">
        <v>2</v>
      </c>
      <c r="I4" s="12">
        <v>3</v>
      </c>
      <c r="J4" s="12">
        <v>4</v>
      </c>
      <c r="K4" s="12">
        <v>5</v>
      </c>
      <c r="L4" s="12">
        <v>6</v>
      </c>
      <c r="M4" s="12">
        <v>7</v>
      </c>
      <c r="N4" s="12">
        <v>8</v>
      </c>
      <c r="O4" s="12">
        <v>9</v>
      </c>
      <c r="P4" s="12">
        <v>10</v>
      </c>
      <c r="Q4" s="12">
        <v>11</v>
      </c>
      <c r="R4" s="12">
        <v>12</v>
      </c>
      <c r="S4" s="13" t="s">
        <v>25</v>
      </c>
      <c r="T4" s="13" t="s">
        <v>21</v>
      </c>
      <c r="U4" s="13" t="s">
        <v>22</v>
      </c>
      <c r="V4" s="13" t="s">
        <v>24</v>
      </c>
    </row>
    <row r="5" spans="2:22" s="12" customFormat="1" ht="8.25">
      <c r="B5" s="12" t="s">
        <v>13</v>
      </c>
      <c r="C5" s="12">
        <v>1.6</v>
      </c>
      <c r="D5" s="12" t="s">
        <v>4</v>
      </c>
      <c r="G5" s="12">
        <v>0</v>
      </c>
      <c r="H5" s="14">
        <v>14</v>
      </c>
      <c r="I5" s="14">
        <v>27.3333333333333</v>
      </c>
      <c r="J5" s="14">
        <v>40.6666666666666</v>
      </c>
      <c r="K5" s="14">
        <v>54</v>
      </c>
      <c r="L5" s="14">
        <v>67.3333333333333</v>
      </c>
      <c r="M5" s="14">
        <v>80.666666666</v>
      </c>
      <c r="N5" s="14">
        <v>94</v>
      </c>
      <c r="O5" s="14">
        <v>107.333333333333</v>
      </c>
      <c r="P5" s="14">
        <v>120.666666666666</v>
      </c>
      <c r="Q5" s="14">
        <v>134</v>
      </c>
      <c r="R5" s="14">
        <v>147.333333333333</v>
      </c>
      <c r="S5" s="14">
        <v>162</v>
      </c>
      <c r="T5" s="14">
        <v>163</v>
      </c>
      <c r="U5" s="14">
        <v>164.333333333333</v>
      </c>
      <c r="V5" s="14">
        <v>171.66666666666</v>
      </c>
    </row>
    <row r="6" spans="2:22" s="12" customFormat="1" ht="8.25">
      <c r="B6" s="12" t="s">
        <v>19</v>
      </c>
      <c r="C6" s="12">
        <v>29</v>
      </c>
      <c r="D6" s="12" t="s">
        <v>4</v>
      </c>
      <c r="H6" s="14">
        <f aca="true" t="shared" si="0" ref="H6:V6">H5-G5</f>
        <v>14</v>
      </c>
      <c r="I6" s="14">
        <f t="shared" si="0"/>
        <v>13.3333333333333</v>
      </c>
      <c r="J6" s="14">
        <f t="shared" si="0"/>
        <v>13.3333333333333</v>
      </c>
      <c r="K6" s="14">
        <f t="shared" si="0"/>
        <v>13.3333333333334</v>
      </c>
      <c r="L6" s="14">
        <f t="shared" si="0"/>
        <v>13.3333333333333</v>
      </c>
      <c r="M6" s="14">
        <f t="shared" si="0"/>
        <v>13.333333332666697</v>
      </c>
      <c r="N6" s="14">
        <f t="shared" si="0"/>
        <v>13.333333334000002</v>
      </c>
      <c r="O6" s="14">
        <f t="shared" si="0"/>
        <v>13.333333333333002</v>
      </c>
      <c r="P6" s="14">
        <f t="shared" si="0"/>
        <v>13.333333333333002</v>
      </c>
      <c r="Q6" s="14">
        <f t="shared" si="0"/>
        <v>13.333333333333997</v>
      </c>
      <c r="R6" s="14">
        <f t="shared" si="0"/>
        <v>13.333333333333002</v>
      </c>
      <c r="S6" s="14">
        <f t="shared" si="0"/>
        <v>14.666666666666998</v>
      </c>
      <c r="T6" s="14">
        <f t="shared" si="0"/>
        <v>1</v>
      </c>
      <c r="U6" s="14">
        <f t="shared" si="0"/>
        <v>1.3333333333330017</v>
      </c>
      <c r="V6" s="14">
        <f t="shared" si="0"/>
        <v>7.333333333327005</v>
      </c>
    </row>
    <row r="7" spans="2:22" s="12" customFormat="1" ht="8.25">
      <c r="B7" s="12" t="s">
        <v>14</v>
      </c>
      <c r="C7" s="12">
        <v>520</v>
      </c>
      <c r="D7" s="12" t="s">
        <v>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2:4" s="12" customFormat="1" ht="8.25">
      <c r="B8" s="12" t="s">
        <v>33</v>
      </c>
      <c r="C8" s="12">
        <v>5</v>
      </c>
      <c r="D8" s="12" t="s">
        <v>4</v>
      </c>
    </row>
    <row r="9" spans="2:4" s="12" customFormat="1" ht="8.25">
      <c r="B9" s="15" t="s">
        <v>28</v>
      </c>
      <c r="C9" s="15">
        <v>5</v>
      </c>
      <c r="D9" s="12" t="s">
        <v>4</v>
      </c>
    </row>
    <row r="10" spans="2:7" s="12" customFormat="1" ht="8.25">
      <c r="B10" s="12" t="s">
        <v>26</v>
      </c>
      <c r="C10" s="12">
        <v>4</v>
      </c>
      <c r="F10" s="15"/>
      <c r="G10" s="15"/>
    </row>
    <row r="11" spans="2:9" s="12" customFormat="1" ht="8.25">
      <c r="B11" s="15" t="s">
        <v>81</v>
      </c>
      <c r="C11" s="15">
        <v>13.3333333333333</v>
      </c>
      <c r="D11" s="15" t="s">
        <v>6</v>
      </c>
      <c r="E11" s="12" t="s">
        <v>80</v>
      </c>
      <c r="H11" s="14">
        <f>(SUM(D15:AD15)*C11)/1000</f>
        <v>15.093333333333296</v>
      </c>
      <c r="I11" s="12" t="s">
        <v>82</v>
      </c>
    </row>
    <row r="12" spans="2:29" s="12" customFormat="1" ht="9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12" customFormat="1" ht="8.25">
      <c r="A13" s="28"/>
      <c r="B13" s="15"/>
      <c r="C13" s="92" t="s">
        <v>0</v>
      </c>
      <c r="D13" s="20" t="s">
        <v>46</v>
      </c>
      <c r="E13" s="21" t="s">
        <v>47</v>
      </c>
      <c r="F13" s="88" t="s">
        <v>48</v>
      </c>
      <c r="G13" s="89" t="s">
        <v>49</v>
      </c>
      <c r="H13" s="90" t="s">
        <v>50</v>
      </c>
      <c r="I13" s="90" t="s">
        <v>51</v>
      </c>
      <c r="J13" s="21" t="s">
        <v>52</v>
      </c>
      <c r="K13" s="20" t="s">
        <v>20</v>
      </c>
      <c r="L13" s="21" t="s">
        <v>53</v>
      </c>
      <c r="M13" s="20" t="s">
        <v>54</v>
      </c>
      <c r="N13" s="89" t="s">
        <v>69</v>
      </c>
      <c r="O13" s="21" t="s">
        <v>55</v>
      </c>
      <c r="P13" s="20" t="s">
        <v>56</v>
      </c>
      <c r="Q13" s="21" t="s">
        <v>57</v>
      </c>
      <c r="R13" s="20" t="s">
        <v>58</v>
      </c>
      <c r="S13" s="21" t="s">
        <v>59</v>
      </c>
      <c r="T13" s="20" t="s">
        <v>60</v>
      </c>
      <c r="U13" s="21" t="s">
        <v>61</v>
      </c>
      <c r="V13" s="20" t="s">
        <v>62</v>
      </c>
      <c r="W13" s="21" t="s">
        <v>63</v>
      </c>
      <c r="X13" s="20" t="s">
        <v>70</v>
      </c>
      <c r="Y13" s="20" t="s">
        <v>64</v>
      </c>
      <c r="Z13" s="21" t="s">
        <v>65</v>
      </c>
      <c r="AA13" s="20" t="s">
        <v>66</v>
      </c>
      <c r="AB13" s="20" t="s">
        <v>67</v>
      </c>
      <c r="AC13" s="20" t="s">
        <v>68</v>
      </c>
    </row>
    <row r="14" spans="1:29" s="12" customFormat="1" ht="8.25">
      <c r="A14" s="28"/>
      <c r="B14" s="15"/>
      <c r="C14" s="28"/>
      <c r="D14" s="20" t="s">
        <v>77</v>
      </c>
      <c r="E14" s="20" t="s">
        <v>77</v>
      </c>
      <c r="F14" s="20" t="s">
        <v>77</v>
      </c>
      <c r="G14" s="20" t="s">
        <v>78</v>
      </c>
      <c r="H14" s="20" t="s">
        <v>78</v>
      </c>
      <c r="I14" s="20" t="s">
        <v>77</v>
      </c>
      <c r="J14" s="20" t="s">
        <v>77</v>
      </c>
      <c r="K14" s="20" t="s">
        <v>77</v>
      </c>
      <c r="L14" s="20" t="s">
        <v>77</v>
      </c>
      <c r="M14" s="20" t="s">
        <v>77</v>
      </c>
      <c r="N14" s="20" t="s">
        <v>76</v>
      </c>
      <c r="O14" s="20" t="s">
        <v>72</v>
      </c>
      <c r="P14" s="20" t="s">
        <v>71</v>
      </c>
      <c r="Q14" s="20" t="s">
        <v>72</v>
      </c>
      <c r="R14" s="20" t="s">
        <v>71</v>
      </c>
      <c r="S14" s="20" t="s">
        <v>77</v>
      </c>
      <c r="T14" s="20" t="s">
        <v>77</v>
      </c>
      <c r="U14" s="20" t="s">
        <v>77</v>
      </c>
      <c r="V14" s="20" t="s">
        <v>77</v>
      </c>
      <c r="W14" s="20" t="s">
        <v>77</v>
      </c>
      <c r="X14" s="20" t="s">
        <v>76</v>
      </c>
      <c r="Y14" s="20" t="s">
        <v>78</v>
      </c>
      <c r="Z14" s="20" t="s">
        <v>78</v>
      </c>
      <c r="AA14" s="20" t="s">
        <v>77</v>
      </c>
      <c r="AB14" s="20" t="s">
        <v>77</v>
      </c>
      <c r="AC14" s="20" t="s">
        <v>77</v>
      </c>
    </row>
    <row r="15" spans="1:29" s="12" customFormat="1" ht="9" thickBot="1">
      <c r="A15" s="28"/>
      <c r="B15" s="16"/>
      <c r="C15" s="62"/>
      <c r="D15" s="27">
        <v>45</v>
      </c>
      <c r="E15" s="27">
        <v>45</v>
      </c>
      <c r="F15" s="27">
        <v>45</v>
      </c>
      <c r="G15" s="27">
        <v>31</v>
      </c>
      <c r="H15" s="27">
        <v>31</v>
      </c>
      <c r="I15" s="27">
        <v>45</v>
      </c>
      <c r="J15" s="27">
        <v>49</v>
      </c>
      <c r="K15" s="27">
        <v>54</v>
      </c>
      <c r="L15" s="27">
        <v>49</v>
      </c>
      <c r="M15" s="27">
        <v>45</v>
      </c>
      <c r="N15" s="27">
        <v>15</v>
      </c>
      <c r="O15" s="27">
        <v>54</v>
      </c>
      <c r="P15" s="27">
        <v>58</v>
      </c>
      <c r="Q15" s="27">
        <v>54</v>
      </c>
      <c r="R15" s="27">
        <v>58</v>
      </c>
      <c r="S15" s="27">
        <v>45</v>
      </c>
      <c r="T15" s="27">
        <v>49</v>
      </c>
      <c r="U15" s="27">
        <v>54</v>
      </c>
      <c r="V15" s="27">
        <v>49</v>
      </c>
      <c r="W15" s="27">
        <v>45</v>
      </c>
      <c r="X15" s="27">
        <v>15</v>
      </c>
      <c r="Y15" s="27">
        <v>31</v>
      </c>
      <c r="Z15" s="27">
        <v>31</v>
      </c>
      <c r="AA15" s="27">
        <v>45</v>
      </c>
      <c r="AB15" s="27">
        <v>45</v>
      </c>
      <c r="AC15" s="27">
        <v>45</v>
      </c>
    </row>
    <row r="16" spans="1:29" s="12" customFormat="1" ht="9" thickBot="1">
      <c r="A16" s="28"/>
      <c r="B16" s="16" t="s">
        <v>42</v>
      </c>
      <c r="C16" s="16"/>
      <c r="D16" s="29" t="str">
        <f aca="true" t="shared" si="1" ref="D16:AC16">IF(D17&gt;D18,"OK","NG")</f>
        <v>OK</v>
      </c>
      <c r="E16" s="29" t="str">
        <f t="shared" si="1"/>
        <v>OK</v>
      </c>
      <c r="F16" s="29" t="str">
        <f t="shared" si="1"/>
        <v>OK</v>
      </c>
      <c r="G16" s="29" t="str">
        <f t="shared" si="1"/>
        <v>OK</v>
      </c>
      <c r="H16" s="29" t="str">
        <f t="shared" si="1"/>
        <v>OK</v>
      </c>
      <c r="I16" s="29" t="str">
        <f t="shared" si="1"/>
        <v>OK</v>
      </c>
      <c r="J16" s="29" t="str">
        <f t="shared" si="1"/>
        <v>OK</v>
      </c>
      <c r="K16" s="29" t="str">
        <f t="shared" si="1"/>
        <v>OK</v>
      </c>
      <c r="L16" s="29" t="str">
        <f t="shared" si="1"/>
        <v>OK</v>
      </c>
      <c r="M16" s="29" t="str">
        <f t="shared" si="1"/>
        <v>OK</v>
      </c>
      <c r="N16" s="29" t="str">
        <f t="shared" si="1"/>
        <v>OK</v>
      </c>
      <c r="O16" s="29" t="str">
        <f t="shared" si="1"/>
        <v>OK</v>
      </c>
      <c r="P16" s="29" t="str">
        <f t="shared" si="1"/>
        <v>OK</v>
      </c>
      <c r="Q16" s="29" t="str">
        <f t="shared" si="1"/>
        <v>OK</v>
      </c>
      <c r="R16" s="29" t="str">
        <f t="shared" si="1"/>
        <v>OK</v>
      </c>
      <c r="S16" s="29" t="str">
        <f t="shared" si="1"/>
        <v>OK</v>
      </c>
      <c r="T16" s="29" t="str">
        <f t="shared" si="1"/>
        <v>OK</v>
      </c>
      <c r="U16" s="29" t="str">
        <f t="shared" si="1"/>
        <v>OK</v>
      </c>
      <c r="V16" s="29" t="str">
        <f t="shared" si="1"/>
        <v>OK</v>
      </c>
      <c r="W16" s="29" t="str">
        <f t="shared" si="1"/>
        <v>OK</v>
      </c>
      <c r="X16" s="29" t="str">
        <f t="shared" si="1"/>
        <v>OK</v>
      </c>
      <c r="Y16" s="29" t="str">
        <f t="shared" si="1"/>
        <v>OK</v>
      </c>
      <c r="Z16" s="29" t="str">
        <f t="shared" si="1"/>
        <v>OK</v>
      </c>
      <c r="AA16" s="29" t="str">
        <f t="shared" si="1"/>
        <v>OK</v>
      </c>
      <c r="AB16" s="29" t="str">
        <f t="shared" si="1"/>
        <v>OK</v>
      </c>
      <c r="AC16" s="29" t="str">
        <f t="shared" si="1"/>
        <v>OK</v>
      </c>
    </row>
    <row r="17" spans="1:29" s="12" customFormat="1" ht="9" thickBot="1">
      <c r="A17" s="28"/>
      <c r="B17" s="16" t="s">
        <v>41</v>
      </c>
      <c r="C17" s="16"/>
      <c r="D17" s="30">
        <v>376.57</v>
      </c>
      <c r="E17" s="30">
        <v>376.57</v>
      </c>
      <c r="F17" s="30">
        <v>376.57</v>
      </c>
      <c r="G17" s="30">
        <v>248</v>
      </c>
      <c r="H17" s="30">
        <v>248</v>
      </c>
      <c r="I17" s="30">
        <v>376.57</v>
      </c>
      <c r="J17" s="30">
        <v>484.87</v>
      </c>
      <c r="K17" s="30">
        <v>520</v>
      </c>
      <c r="L17" s="30">
        <v>484.87</v>
      </c>
      <c r="M17" s="30">
        <v>376.57</v>
      </c>
      <c r="N17" s="30">
        <v>81.84</v>
      </c>
      <c r="O17" s="30">
        <v>534.42</v>
      </c>
      <c r="P17" s="30">
        <v>568.44</v>
      </c>
      <c r="Q17" s="30">
        <v>534.42</v>
      </c>
      <c r="R17" s="30">
        <v>568.44</v>
      </c>
      <c r="S17" s="30">
        <v>376.57</v>
      </c>
      <c r="T17" s="30">
        <v>484.87</v>
      </c>
      <c r="U17" s="30">
        <v>520</v>
      </c>
      <c r="V17" s="30">
        <v>484.87</v>
      </c>
      <c r="W17" s="30">
        <v>376.57</v>
      </c>
      <c r="X17" s="30">
        <v>81.84</v>
      </c>
      <c r="Y17" s="30">
        <v>248</v>
      </c>
      <c r="Z17" s="30">
        <v>248</v>
      </c>
      <c r="AA17" s="30">
        <v>376.57</v>
      </c>
      <c r="AB17" s="30">
        <v>376.57</v>
      </c>
      <c r="AC17" s="30">
        <v>376.57</v>
      </c>
    </row>
    <row r="18" spans="1:29" s="34" customFormat="1" ht="9" thickBot="1">
      <c r="A18" s="31"/>
      <c r="B18" s="32" t="s">
        <v>38</v>
      </c>
      <c r="C18" s="32"/>
      <c r="D18" s="33">
        <f aca="true" t="shared" si="2" ref="D18:AC18">MAX(D19:D21)</f>
        <v>322.25589436175574</v>
      </c>
      <c r="E18" s="33">
        <f t="shared" si="2"/>
        <v>346.77403140532004</v>
      </c>
      <c r="F18" s="33">
        <f t="shared" si="2"/>
        <v>322.25589436175574</v>
      </c>
      <c r="G18" s="33">
        <f t="shared" si="2"/>
        <v>180.78106524218413</v>
      </c>
      <c r="H18" s="33">
        <f t="shared" si="2"/>
        <v>180.78106524218413</v>
      </c>
      <c r="I18" s="33">
        <f t="shared" si="2"/>
        <v>334.64078375592726</v>
      </c>
      <c r="J18" s="33">
        <f t="shared" si="2"/>
        <v>484.20707500000003</v>
      </c>
      <c r="K18" s="33">
        <f t="shared" si="2"/>
        <v>517.468725</v>
      </c>
      <c r="L18" s="33">
        <f t="shared" si="2"/>
        <v>484.20707500000003</v>
      </c>
      <c r="M18" s="33">
        <f t="shared" si="2"/>
        <v>333.4065779218146</v>
      </c>
      <c r="N18" s="33">
        <f t="shared" si="2"/>
        <v>24.45319919584</v>
      </c>
      <c r="O18" s="33">
        <f t="shared" si="2"/>
        <v>515.9327182</v>
      </c>
      <c r="P18" s="33">
        <f t="shared" si="2"/>
        <v>547.2472164</v>
      </c>
      <c r="Q18" s="33">
        <f t="shared" si="2"/>
        <v>515.9327182</v>
      </c>
      <c r="R18" s="33">
        <f t="shared" si="2"/>
        <v>547.2472164</v>
      </c>
      <c r="S18" s="33">
        <f t="shared" si="2"/>
        <v>334.64078375592726</v>
      </c>
      <c r="T18" s="33">
        <f t="shared" si="2"/>
        <v>484.20707500000003</v>
      </c>
      <c r="U18" s="33">
        <f t="shared" si="2"/>
        <v>517.468725</v>
      </c>
      <c r="V18" s="33">
        <f t="shared" si="2"/>
        <v>484.20707500000003</v>
      </c>
      <c r="W18" s="33">
        <f t="shared" si="2"/>
        <v>333.4065779218146</v>
      </c>
      <c r="X18" s="33">
        <f t="shared" si="2"/>
        <v>24.45319919584</v>
      </c>
      <c r="Y18" s="33">
        <f t="shared" si="2"/>
        <v>180.78106524218413</v>
      </c>
      <c r="Z18" s="33">
        <f t="shared" si="2"/>
        <v>180.78106524218413</v>
      </c>
      <c r="AA18" s="33">
        <f t="shared" si="2"/>
        <v>322.25589436175574</v>
      </c>
      <c r="AB18" s="33">
        <f t="shared" si="2"/>
        <v>346.77403140532004</v>
      </c>
      <c r="AC18" s="33">
        <f t="shared" si="2"/>
        <v>322.25589436175574</v>
      </c>
    </row>
    <row r="19" spans="1:29" s="12" customFormat="1" ht="8.25">
      <c r="A19" s="28"/>
      <c r="B19" s="35" t="s">
        <v>31</v>
      </c>
      <c r="C19" s="36"/>
      <c r="D19" s="37">
        <f aca="true" t="shared" si="3" ref="D19:AC19">1.4*D22</f>
        <v>253.40047786666665</v>
      </c>
      <c r="E19" s="37">
        <f t="shared" si="3"/>
        <v>273.51314853333326</v>
      </c>
      <c r="F19" s="37">
        <f t="shared" si="3"/>
        <v>253.40047786666665</v>
      </c>
      <c r="G19" s="37">
        <f t="shared" si="3"/>
        <v>141.62236666666666</v>
      </c>
      <c r="H19" s="37">
        <f t="shared" si="3"/>
        <v>141.62236666666666</v>
      </c>
      <c r="I19" s="37">
        <f t="shared" si="3"/>
        <v>256.3135605333333</v>
      </c>
      <c r="J19" s="37">
        <f t="shared" si="3"/>
        <v>312.67156666666665</v>
      </c>
      <c r="K19" s="37">
        <f t="shared" si="3"/>
        <v>333.7210333333333</v>
      </c>
      <c r="L19" s="37">
        <f t="shared" si="3"/>
        <v>312.67156666666665</v>
      </c>
      <c r="M19" s="37">
        <f t="shared" si="3"/>
        <v>253.6612157333333</v>
      </c>
      <c r="N19" s="37">
        <f t="shared" si="3"/>
        <v>19.174865728479997</v>
      </c>
      <c r="O19" s="37">
        <f t="shared" si="3"/>
        <v>407.6062983999999</v>
      </c>
      <c r="P19" s="37">
        <f t="shared" si="3"/>
        <v>434.7912501333332</v>
      </c>
      <c r="Q19" s="37">
        <f t="shared" si="3"/>
        <v>407.6062983999999</v>
      </c>
      <c r="R19" s="37">
        <f t="shared" si="3"/>
        <v>434.7912501333332</v>
      </c>
      <c r="S19" s="37">
        <f t="shared" si="3"/>
        <v>256.3135605333333</v>
      </c>
      <c r="T19" s="37">
        <f t="shared" si="3"/>
        <v>312.67156666666665</v>
      </c>
      <c r="U19" s="37">
        <f t="shared" si="3"/>
        <v>333.7210333333333</v>
      </c>
      <c r="V19" s="37">
        <f t="shared" si="3"/>
        <v>312.67156666666665</v>
      </c>
      <c r="W19" s="37">
        <f t="shared" si="3"/>
        <v>253.6612157333333</v>
      </c>
      <c r="X19" s="37">
        <f t="shared" si="3"/>
        <v>19.174865728479997</v>
      </c>
      <c r="Y19" s="37">
        <f t="shared" si="3"/>
        <v>141.62236666666666</v>
      </c>
      <c r="Z19" s="37">
        <f t="shared" si="3"/>
        <v>141.62236666666666</v>
      </c>
      <c r="AA19" s="37">
        <f t="shared" si="3"/>
        <v>253.40047786666665</v>
      </c>
      <c r="AB19" s="37">
        <f t="shared" si="3"/>
        <v>273.51314853333326</v>
      </c>
      <c r="AC19" s="37">
        <f t="shared" si="3"/>
        <v>253.40047786666665</v>
      </c>
    </row>
    <row r="20" spans="1:29" s="12" customFormat="1" ht="8.25">
      <c r="A20" s="28"/>
      <c r="B20" s="38" t="s">
        <v>29</v>
      </c>
      <c r="C20" s="38"/>
      <c r="D20" s="39">
        <f aca="true" t="shared" si="4" ref="D20:AC20">(1.2*D22)+(1.6*D24)+(0.5*(D25+D26))</f>
        <v>322.25589436175574</v>
      </c>
      <c r="E20" s="39">
        <f t="shared" si="4"/>
        <v>346.77403140532004</v>
      </c>
      <c r="F20" s="39">
        <f t="shared" si="4"/>
        <v>322.25589436175574</v>
      </c>
      <c r="G20" s="39">
        <f t="shared" si="4"/>
        <v>180.78106524218413</v>
      </c>
      <c r="H20" s="39">
        <f t="shared" si="4"/>
        <v>180.78106524218413</v>
      </c>
      <c r="I20" s="39">
        <f t="shared" si="4"/>
        <v>334.64078375592726</v>
      </c>
      <c r="J20" s="39">
        <f t="shared" si="4"/>
        <v>484.20707500000003</v>
      </c>
      <c r="K20" s="39">
        <f t="shared" si="4"/>
        <v>517.468725</v>
      </c>
      <c r="L20" s="39">
        <f t="shared" si="4"/>
        <v>484.20707500000003</v>
      </c>
      <c r="M20" s="39">
        <f t="shared" si="4"/>
        <v>333.4065779218146</v>
      </c>
      <c r="N20" s="39">
        <f t="shared" si="4"/>
        <v>24.45319919584</v>
      </c>
      <c r="O20" s="39">
        <f t="shared" si="4"/>
        <v>515.9327182</v>
      </c>
      <c r="P20" s="39">
        <f t="shared" si="4"/>
        <v>547.2472164</v>
      </c>
      <c r="Q20" s="39">
        <f t="shared" si="4"/>
        <v>515.9327182</v>
      </c>
      <c r="R20" s="39">
        <f t="shared" si="4"/>
        <v>547.2472164</v>
      </c>
      <c r="S20" s="39">
        <f t="shared" si="4"/>
        <v>334.64078375592726</v>
      </c>
      <c r="T20" s="39">
        <f t="shared" si="4"/>
        <v>484.20707500000003</v>
      </c>
      <c r="U20" s="39">
        <f t="shared" si="4"/>
        <v>517.468725</v>
      </c>
      <c r="V20" s="39">
        <f t="shared" si="4"/>
        <v>484.20707500000003</v>
      </c>
      <c r="W20" s="39">
        <f t="shared" si="4"/>
        <v>333.4065779218146</v>
      </c>
      <c r="X20" s="39">
        <f t="shared" si="4"/>
        <v>24.45319919584</v>
      </c>
      <c r="Y20" s="39">
        <f t="shared" si="4"/>
        <v>180.78106524218413</v>
      </c>
      <c r="Z20" s="39">
        <f t="shared" si="4"/>
        <v>180.78106524218413</v>
      </c>
      <c r="AA20" s="39">
        <f t="shared" si="4"/>
        <v>322.25589436175574</v>
      </c>
      <c r="AB20" s="39">
        <f t="shared" si="4"/>
        <v>346.77403140532004</v>
      </c>
      <c r="AC20" s="39">
        <f t="shared" si="4"/>
        <v>322.25589436175574</v>
      </c>
    </row>
    <row r="21" spans="1:29" s="12" customFormat="1" ht="9" thickBot="1">
      <c r="A21" s="28"/>
      <c r="B21" s="16" t="s">
        <v>30</v>
      </c>
      <c r="C21" s="16"/>
      <c r="D21" s="40">
        <f aca="true" t="shared" si="5" ref="D21:AC21">(1.2*D22)+(1*D24)+(1.6*(D25+D26))</f>
        <v>289.5850219510973</v>
      </c>
      <c r="E21" s="40">
        <f t="shared" si="5"/>
        <v>314.09026960332505</v>
      </c>
      <c r="F21" s="40">
        <f t="shared" si="5"/>
        <v>289.5850219510973</v>
      </c>
      <c r="G21" s="40">
        <f t="shared" si="5"/>
        <v>158.50964077636507</v>
      </c>
      <c r="H21" s="40">
        <f t="shared" si="5"/>
        <v>158.50964077636507</v>
      </c>
      <c r="I21" s="40">
        <f t="shared" si="5"/>
        <v>301.2537539474545</v>
      </c>
      <c r="J21" s="40">
        <f t="shared" si="5"/>
        <v>422.5642</v>
      </c>
      <c r="K21" s="40">
        <f t="shared" si="5"/>
        <v>451.48659999999995</v>
      </c>
      <c r="L21" s="40">
        <f t="shared" si="5"/>
        <v>422.5642</v>
      </c>
      <c r="M21" s="40">
        <f t="shared" si="5"/>
        <v>296.6882202761341</v>
      </c>
      <c r="N21" s="40">
        <f t="shared" si="5"/>
        <v>21.446599195839998</v>
      </c>
      <c r="O21" s="40">
        <f t="shared" si="5"/>
        <v>468.44498719999996</v>
      </c>
      <c r="P21" s="40">
        <f t="shared" si="5"/>
        <v>497.10573439999996</v>
      </c>
      <c r="Q21" s="40">
        <f t="shared" si="5"/>
        <v>468.44498719999996</v>
      </c>
      <c r="R21" s="40">
        <f t="shared" si="5"/>
        <v>497.10573439999996</v>
      </c>
      <c r="S21" s="40">
        <f t="shared" si="5"/>
        <v>301.2537539474545</v>
      </c>
      <c r="T21" s="40">
        <f t="shared" si="5"/>
        <v>422.5642</v>
      </c>
      <c r="U21" s="40">
        <f t="shared" si="5"/>
        <v>451.48659999999995</v>
      </c>
      <c r="V21" s="40">
        <f t="shared" si="5"/>
        <v>422.5642</v>
      </c>
      <c r="W21" s="40">
        <f t="shared" si="5"/>
        <v>296.6882202761341</v>
      </c>
      <c r="X21" s="40">
        <f t="shared" si="5"/>
        <v>21.446599195839998</v>
      </c>
      <c r="Y21" s="40">
        <f t="shared" si="5"/>
        <v>158.50964077636507</v>
      </c>
      <c r="Z21" s="40">
        <f t="shared" si="5"/>
        <v>158.50964077636507</v>
      </c>
      <c r="AA21" s="40">
        <f t="shared" si="5"/>
        <v>289.5850219510973</v>
      </c>
      <c r="AB21" s="40">
        <f t="shared" si="5"/>
        <v>314.09026960332505</v>
      </c>
      <c r="AC21" s="40">
        <f t="shared" si="5"/>
        <v>289.5850219510973</v>
      </c>
    </row>
    <row r="22" spans="1:29" s="12" customFormat="1" ht="8.25">
      <c r="A22" s="28"/>
      <c r="B22" s="35" t="s">
        <v>34</v>
      </c>
      <c r="C22" s="36"/>
      <c r="D22" s="37">
        <f aca="true" t="shared" si="6" ref="D22:AC22">(SUM(D73:D85)+($C$4*SUM(D32:D44))+($C$5*SUM(D32:D44))+($C$6*SUM(D32:D42))+($C$7*SUM(D46:D58))+($C$8*SUM(D43:D44))+(D15*D28)+D86)/1000</f>
        <v>181.00034133333332</v>
      </c>
      <c r="E22" s="37">
        <f t="shared" si="6"/>
        <v>195.36653466666664</v>
      </c>
      <c r="F22" s="37">
        <f t="shared" si="6"/>
        <v>181.00034133333332</v>
      </c>
      <c r="G22" s="37">
        <f t="shared" si="6"/>
        <v>101.15883333333333</v>
      </c>
      <c r="H22" s="37">
        <f t="shared" si="6"/>
        <v>101.15883333333333</v>
      </c>
      <c r="I22" s="37">
        <f t="shared" si="6"/>
        <v>183.08111466666665</v>
      </c>
      <c r="J22" s="37">
        <f t="shared" si="6"/>
        <v>223.33683333333335</v>
      </c>
      <c r="K22" s="37">
        <f t="shared" si="6"/>
        <v>238.37216666666666</v>
      </c>
      <c r="L22" s="37">
        <f t="shared" si="6"/>
        <v>223.33683333333335</v>
      </c>
      <c r="M22" s="37">
        <f t="shared" si="6"/>
        <v>181.18658266666665</v>
      </c>
      <c r="N22" s="37">
        <f t="shared" si="6"/>
        <v>13.6963326632</v>
      </c>
      <c r="O22" s="37">
        <f t="shared" si="6"/>
        <v>291.14735599999995</v>
      </c>
      <c r="P22" s="37">
        <f t="shared" si="6"/>
        <v>310.5651786666666</v>
      </c>
      <c r="Q22" s="37">
        <f t="shared" si="6"/>
        <v>291.14735599999995</v>
      </c>
      <c r="R22" s="37">
        <f t="shared" si="6"/>
        <v>310.5651786666666</v>
      </c>
      <c r="S22" s="37">
        <f t="shared" si="6"/>
        <v>183.08111466666665</v>
      </c>
      <c r="T22" s="37">
        <f t="shared" si="6"/>
        <v>223.33683333333335</v>
      </c>
      <c r="U22" s="37">
        <f t="shared" si="6"/>
        <v>238.37216666666666</v>
      </c>
      <c r="V22" s="37">
        <f t="shared" si="6"/>
        <v>223.33683333333335</v>
      </c>
      <c r="W22" s="37">
        <f t="shared" si="6"/>
        <v>181.18658266666665</v>
      </c>
      <c r="X22" s="37">
        <f t="shared" si="6"/>
        <v>13.6963326632</v>
      </c>
      <c r="Y22" s="37">
        <f t="shared" si="6"/>
        <v>101.15883333333333</v>
      </c>
      <c r="Z22" s="37">
        <f t="shared" si="6"/>
        <v>101.15883333333333</v>
      </c>
      <c r="AA22" s="37">
        <f t="shared" si="6"/>
        <v>181.00034133333332</v>
      </c>
      <c r="AB22" s="37">
        <f t="shared" si="6"/>
        <v>195.36653466666664</v>
      </c>
      <c r="AC22" s="37">
        <f t="shared" si="6"/>
        <v>181.00034133333332</v>
      </c>
    </row>
    <row r="23" spans="1:29" s="12" customFormat="1" ht="8.25">
      <c r="A23" s="28"/>
      <c r="B23" s="41" t="s">
        <v>35</v>
      </c>
      <c r="C23" s="38"/>
      <c r="D23" s="39">
        <f aca="true" t="shared" si="7" ref="D23:AC23">((D60*D32)+(D61*D33)+(D62*D34)+(D63*D35)+(D64*D36)+(D65*D37)+(D66*D38)+(D67*D39)+(D68*D40)+(D69*D41)+(D70*D42))/1000</f>
        <v>145.47060000000002</v>
      </c>
      <c r="E23" s="39">
        <f t="shared" si="7"/>
        <v>158.39819999999997</v>
      </c>
      <c r="F23" s="39">
        <f t="shared" si="7"/>
        <v>145.47060000000002</v>
      </c>
      <c r="G23" s="39">
        <f t="shared" si="7"/>
        <v>68.1975</v>
      </c>
      <c r="H23" s="39">
        <f t="shared" si="7"/>
        <v>68.1975</v>
      </c>
      <c r="I23" s="39">
        <f t="shared" si="7"/>
        <v>163.0152</v>
      </c>
      <c r="J23" s="39">
        <f t="shared" si="7"/>
        <v>326.025</v>
      </c>
      <c r="K23" s="39">
        <f t="shared" si="7"/>
        <v>348.975</v>
      </c>
      <c r="L23" s="39">
        <f t="shared" si="7"/>
        <v>326.025</v>
      </c>
      <c r="M23" s="39">
        <f t="shared" si="7"/>
        <v>164.90079999999998</v>
      </c>
      <c r="N23" s="39">
        <f t="shared" si="7"/>
        <v>5.011</v>
      </c>
      <c r="O23" s="39">
        <f t="shared" si="7"/>
        <v>251.1594</v>
      </c>
      <c r="P23" s="39">
        <f t="shared" si="7"/>
        <v>263.4668</v>
      </c>
      <c r="Q23" s="39">
        <f t="shared" si="7"/>
        <v>251.1594</v>
      </c>
      <c r="R23" s="39">
        <f t="shared" si="7"/>
        <v>263.4668</v>
      </c>
      <c r="S23" s="39">
        <f t="shared" si="7"/>
        <v>163.0152</v>
      </c>
      <c r="T23" s="39">
        <f t="shared" si="7"/>
        <v>326.025</v>
      </c>
      <c r="U23" s="39">
        <f t="shared" si="7"/>
        <v>348.975</v>
      </c>
      <c r="V23" s="39">
        <f t="shared" si="7"/>
        <v>326.025</v>
      </c>
      <c r="W23" s="39">
        <f t="shared" si="7"/>
        <v>164.90079999999998</v>
      </c>
      <c r="X23" s="39">
        <f t="shared" si="7"/>
        <v>5.011</v>
      </c>
      <c r="Y23" s="39">
        <f t="shared" si="7"/>
        <v>68.1975</v>
      </c>
      <c r="Z23" s="39">
        <f t="shared" si="7"/>
        <v>68.1975</v>
      </c>
      <c r="AA23" s="39">
        <f t="shared" si="7"/>
        <v>145.47060000000002</v>
      </c>
      <c r="AB23" s="39">
        <f t="shared" si="7"/>
        <v>158.39819999999997</v>
      </c>
      <c r="AC23" s="39">
        <f t="shared" si="7"/>
        <v>145.47060000000002</v>
      </c>
    </row>
    <row r="24" spans="1:29" s="12" customFormat="1" ht="8.25">
      <c r="A24" s="28"/>
      <c r="B24" s="41" t="s">
        <v>40</v>
      </c>
      <c r="C24" s="38"/>
      <c r="D24" s="39">
        <f aca="true" t="shared" si="8" ref="D24:AC24">D23*D27</f>
        <v>64.02741235109737</v>
      </c>
      <c r="E24" s="39">
        <f t="shared" si="8"/>
        <v>67.91722800332505</v>
      </c>
      <c r="F24" s="39">
        <f t="shared" si="8"/>
        <v>64.02741235109737</v>
      </c>
      <c r="G24" s="39">
        <f t="shared" si="8"/>
        <v>37.11904077636509</v>
      </c>
      <c r="H24" s="39">
        <f t="shared" si="8"/>
        <v>37.11904077636509</v>
      </c>
      <c r="I24" s="39">
        <f t="shared" si="8"/>
        <v>69.48121634745456</v>
      </c>
      <c r="J24" s="39">
        <f t="shared" si="8"/>
        <v>130.41</v>
      </c>
      <c r="K24" s="39">
        <f t="shared" si="8"/>
        <v>139.59</v>
      </c>
      <c r="L24" s="39">
        <f t="shared" si="8"/>
        <v>130.41</v>
      </c>
      <c r="M24" s="39">
        <f t="shared" si="8"/>
        <v>70.8447210761341</v>
      </c>
      <c r="N24" s="39">
        <f t="shared" si="8"/>
        <v>5.011</v>
      </c>
      <c r="O24" s="39">
        <f t="shared" si="8"/>
        <v>100.46376000000001</v>
      </c>
      <c r="P24" s="39">
        <f t="shared" si="8"/>
        <v>105.38672</v>
      </c>
      <c r="Q24" s="39">
        <f t="shared" si="8"/>
        <v>100.46376000000001</v>
      </c>
      <c r="R24" s="39">
        <f t="shared" si="8"/>
        <v>105.38672</v>
      </c>
      <c r="S24" s="39">
        <f t="shared" si="8"/>
        <v>69.48121634745456</v>
      </c>
      <c r="T24" s="39">
        <f t="shared" si="8"/>
        <v>130.41</v>
      </c>
      <c r="U24" s="39">
        <f t="shared" si="8"/>
        <v>139.59</v>
      </c>
      <c r="V24" s="39">
        <f t="shared" si="8"/>
        <v>130.41</v>
      </c>
      <c r="W24" s="39">
        <f t="shared" si="8"/>
        <v>70.8447210761341</v>
      </c>
      <c r="X24" s="39">
        <f t="shared" si="8"/>
        <v>5.011</v>
      </c>
      <c r="Y24" s="39">
        <f t="shared" si="8"/>
        <v>37.11904077636509</v>
      </c>
      <c r="Z24" s="39">
        <f t="shared" si="8"/>
        <v>37.11904077636509</v>
      </c>
      <c r="AA24" s="39">
        <f t="shared" si="8"/>
        <v>64.02741235109737</v>
      </c>
      <c r="AB24" s="39">
        <f t="shared" si="8"/>
        <v>67.91722800332505</v>
      </c>
      <c r="AC24" s="39">
        <f t="shared" si="8"/>
        <v>64.02741235109737</v>
      </c>
    </row>
    <row r="25" spans="1:29" s="12" customFormat="1" ht="8.25">
      <c r="A25" s="28"/>
      <c r="B25" s="38" t="s">
        <v>36</v>
      </c>
      <c r="C25" s="38"/>
      <c r="D25" s="39">
        <f aca="true" t="shared" si="9" ref="D25:AC25">((D71*D43)+(D72*D44))/1000</f>
        <v>4.1786</v>
      </c>
      <c r="E25" s="39">
        <f t="shared" si="9"/>
        <v>5.866599999999999</v>
      </c>
      <c r="F25" s="39">
        <f t="shared" si="9"/>
        <v>4.1786</v>
      </c>
      <c r="G25" s="39">
        <f t="shared" si="9"/>
        <v>0</v>
      </c>
      <c r="H25" s="39">
        <f t="shared" si="9"/>
        <v>0</v>
      </c>
      <c r="I25" s="39">
        <f t="shared" si="9"/>
        <v>6.0376</v>
      </c>
      <c r="J25" s="39">
        <f t="shared" si="9"/>
        <v>12.075</v>
      </c>
      <c r="K25" s="39">
        <f t="shared" si="9"/>
        <v>12.925</v>
      </c>
      <c r="L25" s="39">
        <f t="shared" si="9"/>
        <v>12.075</v>
      </c>
      <c r="M25" s="39">
        <f t="shared" si="9"/>
        <v>4.2098</v>
      </c>
      <c r="N25" s="39">
        <f t="shared" si="9"/>
        <v>0</v>
      </c>
      <c r="O25" s="39">
        <f t="shared" si="9"/>
        <v>9.302200000000001</v>
      </c>
      <c r="P25" s="39">
        <f t="shared" si="9"/>
        <v>9.5204</v>
      </c>
      <c r="Q25" s="39">
        <f t="shared" si="9"/>
        <v>9.302200000000001</v>
      </c>
      <c r="R25" s="39">
        <f t="shared" si="9"/>
        <v>9.5204</v>
      </c>
      <c r="S25" s="39">
        <f t="shared" si="9"/>
        <v>6.0376</v>
      </c>
      <c r="T25" s="39">
        <f t="shared" si="9"/>
        <v>12.075</v>
      </c>
      <c r="U25" s="39">
        <f t="shared" si="9"/>
        <v>12.925</v>
      </c>
      <c r="V25" s="39">
        <f t="shared" si="9"/>
        <v>12.075</v>
      </c>
      <c r="W25" s="39">
        <f t="shared" si="9"/>
        <v>4.2098</v>
      </c>
      <c r="X25" s="39">
        <f t="shared" si="9"/>
        <v>0</v>
      </c>
      <c r="Y25" s="39">
        <f t="shared" si="9"/>
        <v>0</v>
      </c>
      <c r="Z25" s="39">
        <f t="shared" si="9"/>
        <v>0</v>
      </c>
      <c r="AA25" s="39">
        <f t="shared" si="9"/>
        <v>4.1786</v>
      </c>
      <c r="AB25" s="39">
        <f t="shared" si="9"/>
        <v>5.866599999999999</v>
      </c>
      <c r="AC25" s="39">
        <f t="shared" si="9"/>
        <v>4.1786</v>
      </c>
    </row>
    <row r="26" spans="1:29" s="12" customFormat="1" ht="9" thickBot="1">
      <c r="A26" s="28"/>
      <c r="B26" s="16" t="s">
        <v>37</v>
      </c>
      <c r="C26" s="16"/>
      <c r="D26" s="40">
        <f aca="true" t="shared" si="10" ref="D26:AC26">(($C$9*D43)+($C$9*D44))/1000</f>
        <v>1.04465</v>
      </c>
      <c r="E26" s="40">
        <f t="shared" si="10"/>
        <v>1.4666499999999998</v>
      </c>
      <c r="F26" s="40">
        <f t="shared" si="10"/>
        <v>1.04465</v>
      </c>
      <c r="G26" s="40">
        <f t="shared" si="10"/>
        <v>0</v>
      </c>
      <c r="H26" s="40">
        <f t="shared" si="10"/>
        <v>0</v>
      </c>
      <c r="I26" s="40">
        <f t="shared" si="10"/>
        <v>1.5094</v>
      </c>
      <c r="J26" s="40">
        <f t="shared" si="10"/>
        <v>3.01875</v>
      </c>
      <c r="K26" s="40">
        <f t="shared" si="10"/>
        <v>3.23125</v>
      </c>
      <c r="L26" s="40">
        <f t="shared" si="10"/>
        <v>3.01875</v>
      </c>
      <c r="M26" s="40">
        <f t="shared" si="10"/>
        <v>1.05245</v>
      </c>
      <c r="N26" s="40">
        <f t="shared" si="10"/>
        <v>0</v>
      </c>
      <c r="O26" s="40">
        <f t="shared" si="10"/>
        <v>2.3255500000000002</v>
      </c>
      <c r="P26" s="40">
        <f t="shared" si="10"/>
        <v>2.3801</v>
      </c>
      <c r="Q26" s="40">
        <f t="shared" si="10"/>
        <v>2.3255500000000002</v>
      </c>
      <c r="R26" s="40">
        <f t="shared" si="10"/>
        <v>2.3801</v>
      </c>
      <c r="S26" s="40">
        <f t="shared" si="10"/>
        <v>1.5094</v>
      </c>
      <c r="T26" s="40">
        <f t="shared" si="10"/>
        <v>3.01875</v>
      </c>
      <c r="U26" s="40">
        <f t="shared" si="10"/>
        <v>3.23125</v>
      </c>
      <c r="V26" s="40">
        <f t="shared" si="10"/>
        <v>3.01875</v>
      </c>
      <c r="W26" s="40">
        <f t="shared" si="10"/>
        <v>1.05245</v>
      </c>
      <c r="X26" s="40">
        <f t="shared" si="10"/>
        <v>0</v>
      </c>
      <c r="Y26" s="40">
        <f t="shared" si="10"/>
        <v>0</v>
      </c>
      <c r="Z26" s="40">
        <f t="shared" si="10"/>
        <v>0</v>
      </c>
      <c r="AA26" s="40">
        <f t="shared" si="10"/>
        <v>1.04465</v>
      </c>
      <c r="AB26" s="40">
        <f t="shared" si="10"/>
        <v>1.4666499999999998</v>
      </c>
      <c r="AC26" s="40">
        <f t="shared" si="10"/>
        <v>1.04465</v>
      </c>
    </row>
    <row r="27" spans="1:29" s="45" customFormat="1" ht="9" thickBot="1">
      <c r="A27" s="42"/>
      <c r="B27" s="43" t="s">
        <v>27</v>
      </c>
      <c r="C27" s="43"/>
      <c r="D27" s="44">
        <f aca="true" t="shared" si="11" ref="D27:AC27">IF(0.25+(15/(($C$10*D45)^0.5))&gt;0.4,IF(0.25+(15/(($C$10*D45)^0.5))&gt;1,1,0.25+(15/(($C$10*D45)^0.5))),0.4)</f>
        <v>0.4401398794745973</v>
      </c>
      <c r="E27" s="44">
        <f t="shared" si="11"/>
        <v>0.42877525125490734</v>
      </c>
      <c r="F27" s="44">
        <f t="shared" si="11"/>
        <v>0.4401398794745973</v>
      </c>
      <c r="G27" s="44">
        <f t="shared" si="11"/>
        <v>0.5442874119486064</v>
      </c>
      <c r="H27" s="44">
        <f t="shared" si="11"/>
        <v>0.5442874119486064</v>
      </c>
      <c r="I27" s="44">
        <f t="shared" si="11"/>
        <v>0.4262253847951269</v>
      </c>
      <c r="J27" s="44">
        <f t="shared" si="11"/>
        <v>0.4</v>
      </c>
      <c r="K27" s="44">
        <f t="shared" si="11"/>
        <v>0.4</v>
      </c>
      <c r="L27" s="44">
        <f t="shared" si="11"/>
        <v>0.4</v>
      </c>
      <c r="M27" s="44">
        <f t="shared" si="11"/>
        <v>0.4296202388110556</v>
      </c>
      <c r="N27" s="44">
        <f t="shared" si="11"/>
        <v>1</v>
      </c>
      <c r="O27" s="44">
        <f t="shared" si="11"/>
        <v>0.4</v>
      </c>
      <c r="P27" s="44">
        <f t="shared" si="11"/>
        <v>0.4</v>
      </c>
      <c r="Q27" s="44">
        <f t="shared" si="11"/>
        <v>0.4</v>
      </c>
      <c r="R27" s="44">
        <f t="shared" si="11"/>
        <v>0.4</v>
      </c>
      <c r="S27" s="44">
        <f t="shared" si="11"/>
        <v>0.4262253847951269</v>
      </c>
      <c r="T27" s="44">
        <f t="shared" si="11"/>
        <v>0.4</v>
      </c>
      <c r="U27" s="44">
        <f t="shared" si="11"/>
        <v>0.4</v>
      </c>
      <c r="V27" s="44">
        <f t="shared" si="11"/>
        <v>0.4</v>
      </c>
      <c r="W27" s="44">
        <f t="shared" si="11"/>
        <v>0.4296202388110556</v>
      </c>
      <c r="X27" s="44">
        <f t="shared" si="11"/>
        <v>1</v>
      </c>
      <c r="Y27" s="44">
        <f t="shared" si="11"/>
        <v>0.5442874119486064</v>
      </c>
      <c r="Z27" s="44">
        <f t="shared" si="11"/>
        <v>0.5442874119486064</v>
      </c>
      <c r="AA27" s="44">
        <f t="shared" si="11"/>
        <v>0.4401398794745973</v>
      </c>
      <c r="AB27" s="44">
        <f t="shared" si="11"/>
        <v>0.42877525125490734</v>
      </c>
      <c r="AC27" s="44">
        <f t="shared" si="11"/>
        <v>0.4401398794745973</v>
      </c>
    </row>
    <row r="28" spans="1:29" s="12" customFormat="1" ht="8.25">
      <c r="A28" s="28"/>
      <c r="B28" s="35" t="s">
        <v>43</v>
      </c>
      <c r="C28" s="36"/>
      <c r="D28" s="46">
        <v>13.3333333333333</v>
      </c>
      <c r="E28" s="46">
        <v>13.3333333333333</v>
      </c>
      <c r="F28" s="46">
        <v>13.3333333333333</v>
      </c>
      <c r="G28" s="46">
        <v>13.3333333333333</v>
      </c>
      <c r="H28" s="46">
        <v>13.3333333333333</v>
      </c>
      <c r="I28" s="46">
        <v>13.3333333333333</v>
      </c>
      <c r="J28" s="46">
        <v>13.3333333333333</v>
      </c>
      <c r="K28" s="46">
        <v>13.3333333333333</v>
      </c>
      <c r="L28" s="46">
        <v>13.3333333333333</v>
      </c>
      <c r="M28" s="46">
        <v>13.3333333333333</v>
      </c>
      <c r="N28" s="46">
        <v>13.3333333333333</v>
      </c>
      <c r="O28" s="46">
        <v>13.3333333333333</v>
      </c>
      <c r="P28" s="46">
        <v>13.3333333333333</v>
      </c>
      <c r="Q28" s="46">
        <v>13.3333333333333</v>
      </c>
      <c r="R28" s="46">
        <v>13.3333333333333</v>
      </c>
      <c r="S28" s="46">
        <v>13.3333333333333</v>
      </c>
      <c r="T28" s="46">
        <v>13.3333333333333</v>
      </c>
      <c r="U28" s="46">
        <v>13.3333333333333</v>
      </c>
      <c r="V28" s="46">
        <v>13.3333333333333</v>
      </c>
      <c r="W28" s="46">
        <v>13.3333333333333</v>
      </c>
      <c r="X28" s="46">
        <v>13.3333333333333</v>
      </c>
      <c r="Y28" s="46">
        <v>13.3333333333333</v>
      </c>
      <c r="Z28" s="46">
        <v>13.3333333333333</v>
      </c>
      <c r="AA28" s="46">
        <v>13.3333333333333</v>
      </c>
      <c r="AB28" s="46">
        <v>13.3333333333333</v>
      </c>
      <c r="AC28" s="46">
        <v>13.3333333333333</v>
      </c>
    </row>
    <row r="29" spans="1:29" s="12" customFormat="1" ht="8.25">
      <c r="A29" s="28"/>
      <c r="B29" s="41" t="s">
        <v>2</v>
      </c>
      <c r="C29" s="38"/>
      <c r="D29" s="47">
        <v>1</v>
      </c>
      <c r="E29" s="47">
        <v>1</v>
      </c>
      <c r="F29" s="47">
        <v>1</v>
      </c>
      <c r="G29" s="47">
        <v>1</v>
      </c>
      <c r="H29" s="47">
        <v>1</v>
      </c>
      <c r="I29" s="47">
        <v>1</v>
      </c>
      <c r="J29" s="47">
        <v>1</v>
      </c>
      <c r="K29" s="47">
        <v>1</v>
      </c>
      <c r="L29" s="47">
        <v>1</v>
      </c>
      <c r="M29" s="47">
        <v>1</v>
      </c>
      <c r="N29" s="47">
        <v>1</v>
      </c>
      <c r="O29" s="47">
        <v>1</v>
      </c>
      <c r="P29" s="47">
        <v>1</v>
      </c>
      <c r="Q29" s="47">
        <v>1</v>
      </c>
      <c r="R29" s="47">
        <v>1</v>
      </c>
      <c r="S29" s="47">
        <v>1</v>
      </c>
      <c r="T29" s="47">
        <v>1</v>
      </c>
      <c r="U29" s="47">
        <v>1</v>
      </c>
      <c r="V29" s="47">
        <v>1</v>
      </c>
      <c r="W29" s="47">
        <v>1</v>
      </c>
      <c r="X29" s="47">
        <v>1</v>
      </c>
      <c r="Y29" s="47">
        <v>1</v>
      </c>
      <c r="Z29" s="47">
        <v>1</v>
      </c>
      <c r="AA29" s="47">
        <v>1</v>
      </c>
      <c r="AB29" s="47">
        <v>1</v>
      </c>
      <c r="AC29" s="47">
        <v>1</v>
      </c>
    </row>
    <row r="30" spans="1:29" s="12" customFormat="1" ht="8.25">
      <c r="A30" s="28"/>
      <c r="B30" s="41" t="s">
        <v>44</v>
      </c>
      <c r="C30" s="38"/>
      <c r="D30" s="39">
        <f aca="true" t="shared" si="12" ref="D30:AC30">D29*D28</f>
        <v>13.3333333333333</v>
      </c>
      <c r="E30" s="39">
        <f t="shared" si="12"/>
        <v>13.3333333333333</v>
      </c>
      <c r="F30" s="39">
        <f t="shared" si="12"/>
        <v>13.3333333333333</v>
      </c>
      <c r="G30" s="39">
        <f t="shared" si="12"/>
        <v>13.3333333333333</v>
      </c>
      <c r="H30" s="39">
        <f t="shared" si="12"/>
        <v>13.3333333333333</v>
      </c>
      <c r="I30" s="39">
        <f t="shared" si="12"/>
        <v>13.3333333333333</v>
      </c>
      <c r="J30" s="39">
        <f t="shared" si="12"/>
        <v>13.3333333333333</v>
      </c>
      <c r="K30" s="39">
        <f t="shared" si="12"/>
        <v>13.3333333333333</v>
      </c>
      <c r="L30" s="39">
        <f t="shared" si="12"/>
        <v>13.3333333333333</v>
      </c>
      <c r="M30" s="39">
        <f t="shared" si="12"/>
        <v>13.3333333333333</v>
      </c>
      <c r="N30" s="39">
        <f t="shared" si="12"/>
        <v>13.3333333333333</v>
      </c>
      <c r="O30" s="39">
        <f t="shared" si="12"/>
        <v>13.3333333333333</v>
      </c>
      <c r="P30" s="39">
        <f t="shared" si="12"/>
        <v>13.3333333333333</v>
      </c>
      <c r="Q30" s="39">
        <f t="shared" si="12"/>
        <v>13.3333333333333</v>
      </c>
      <c r="R30" s="39">
        <f t="shared" si="12"/>
        <v>13.3333333333333</v>
      </c>
      <c r="S30" s="39">
        <f t="shared" si="12"/>
        <v>13.3333333333333</v>
      </c>
      <c r="T30" s="39">
        <f t="shared" si="12"/>
        <v>13.3333333333333</v>
      </c>
      <c r="U30" s="39">
        <f t="shared" si="12"/>
        <v>13.3333333333333</v>
      </c>
      <c r="V30" s="39">
        <f t="shared" si="12"/>
        <v>13.3333333333333</v>
      </c>
      <c r="W30" s="39">
        <f t="shared" si="12"/>
        <v>13.3333333333333</v>
      </c>
      <c r="X30" s="39">
        <f t="shared" si="12"/>
        <v>13.3333333333333</v>
      </c>
      <c r="Y30" s="39">
        <f t="shared" si="12"/>
        <v>13.3333333333333</v>
      </c>
      <c r="Z30" s="39">
        <f t="shared" si="12"/>
        <v>13.3333333333333</v>
      </c>
      <c r="AA30" s="39">
        <f t="shared" si="12"/>
        <v>13.3333333333333</v>
      </c>
      <c r="AB30" s="39">
        <f t="shared" si="12"/>
        <v>13.3333333333333</v>
      </c>
      <c r="AC30" s="39">
        <f t="shared" si="12"/>
        <v>13.3333333333333</v>
      </c>
    </row>
    <row r="31" spans="1:29" s="14" customFormat="1" ht="9" thickBot="1">
      <c r="A31" s="48"/>
      <c r="B31" s="49" t="s">
        <v>45</v>
      </c>
      <c r="C31" s="49"/>
      <c r="D31" s="40">
        <f aca="true" t="shared" si="13" ref="D31:AC31">D15*D28</f>
        <v>599.9999999999985</v>
      </c>
      <c r="E31" s="40">
        <f t="shared" si="13"/>
        <v>599.9999999999985</v>
      </c>
      <c r="F31" s="40">
        <f t="shared" si="13"/>
        <v>599.9999999999985</v>
      </c>
      <c r="G31" s="40">
        <f t="shared" si="13"/>
        <v>413.3333333333323</v>
      </c>
      <c r="H31" s="40">
        <f t="shared" si="13"/>
        <v>413.3333333333323</v>
      </c>
      <c r="I31" s="40">
        <f t="shared" si="13"/>
        <v>599.9999999999985</v>
      </c>
      <c r="J31" s="40">
        <f t="shared" si="13"/>
        <v>653.3333333333317</v>
      </c>
      <c r="K31" s="40">
        <f t="shared" si="13"/>
        <v>719.9999999999982</v>
      </c>
      <c r="L31" s="40">
        <f t="shared" si="13"/>
        <v>653.3333333333317</v>
      </c>
      <c r="M31" s="40">
        <f t="shared" si="13"/>
        <v>599.9999999999985</v>
      </c>
      <c r="N31" s="40">
        <f t="shared" si="13"/>
        <v>199.9999999999995</v>
      </c>
      <c r="O31" s="40">
        <f t="shared" si="13"/>
        <v>719.9999999999982</v>
      </c>
      <c r="P31" s="40">
        <f t="shared" si="13"/>
        <v>773.3333333333314</v>
      </c>
      <c r="Q31" s="40">
        <f t="shared" si="13"/>
        <v>719.9999999999982</v>
      </c>
      <c r="R31" s="40">
        <f t="shared" si="13"/>
        <v>773.3333333333314</v>
      </c>
      <c r="S31" s="40">
        <f t="shared" si="13"/>
        <v>599.9999999999985</v>
      </c>
      <c r="T31" s="40">
        <f t="shared" si="13"/>
        <v>653.3333333333317</v>
      </c>
      <c r="U31" s="40">
        <f t="shared" si="13"/>
        <v>719.9999999999982</v>
      </c>
      <c r="V31" s="40">
        <f t="shared" si="13"/>
        <v>653.3333333333317</v>
      </c>
      <c r="W31" s="40">
        <f t="shared" si="13"/>
        <v>599.9999999999985</v>
      </c>
      <c r="X31" s="40">
        <f t="shared" si="13"/>
        <v>199.9999999999995</v>
      </c>
      <c r="Y31" s="40">
        <f t="shared" si="13"/>
        <v>413.3333333333323</v>
      </c>
      <c r="Z31" s="40">
        <f t="shared" si="13"/>
        <v>413.3333333333323</v>
      </c>
      <c r="AA31" s="40">
        <f t="shared" si="13"/>
        <v>599.9999999999985</v>
      </c>
      <c r="AB31" s="40">
        <f t="shared" si="13"/>
        <v>599.9999999999985</v>
      </c>
      <c r="AC31" s="40">
        <f t="shared" si="13"/>
        <v>599.9999999999985</v>
      </c>
    </row>
    <row r="32" spans="1:29" s="14" customFormat="1" ht="8.25">
      <c r="A32" s="48"/>
      <c r="B32" s="50" t="s">
        <v>11</v>
      </c>
      <c r="C32" s="87">
        <v>2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52"/>
      <c r="O32" s="53"/>
      <c r="P32" s="53"/>
      <c r="Q32" s="53"/>
      <c r="R32" s="53"/>
      <c r="S32" s="46"/>
      <c r="T32" s="46"/>
      <c r="U32" s="46"/>
      <c r="V32" s="46"/>
      <c r="W32" s="46"/>
      <c r="X32" s="52"/>
      <c r="Y32" s="46"/>
      <c r="Z32" s="46"/>
      <c r="AA32" s="46"/>
      <c r="AB32" s="46"/>
      <c r="AC32" s="46"/>
    </row>
    <row r="33" spans="1:29" s="14" customFormat="1" ht="8.25">
      <c r="A33" s="48"/>
      <c r="B33" s="54" t="s">
        <v>7</v>
      </c>
      <c r="C33" s="91">
        <v>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56"/>
      <c r="O33" s="47"/>
      <c r="P33" s="47"/>
      <c r="Q33" s="47"/>
      <c r="R33" s="47"/>
      <c r="S33" s="47"/>
      <c r="T33" s="47"/>
      <c r="U33" s="47"/>
      <c r="V33" s="47"/>
      <c r="W33" s="47"/>
      <c r="X33" s="56"/>
      <c r="Y33" s="47"/>
      <c r="Z33" s="47"/>
      <c r="AA33" s="47"/>
      <c r="AB33" s="47"/>
      <c r="AC33" s="47"/>
    </row>
    <row r="34" spans="1:29" s="14" customFormat="1" ht="8.25">
      <c r="A34" s="48"/>
      <c r="B34" s="54" t="s">
        <v>8</v>
      </c>
      <c r="C34" s="91">
        <v>4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56"/>
      <c r="O34" s="47"/>
      <c r="P34" s="47"/>
      <c r="Q34" s="47"/>
      <c r="R34" s="47"/>
      <c r="S34" s="47"/>
      <c r="T34" s="47"/>
      <c r="U34" s="47"/>
      <c r="V34" s="47"/>
      <c r="W34" s="47"/>
      <c r="X34" s="56"/>
      <c r="Y34" s="47"/>
      <c r="Z34" s="47"/>
      <c r="AA34" s="47"/>
      <c r="AB34" s="47"/>
      <c r="AC34" s="47"/>
    </row>
    <row r="35" spans="1:29" s="14" customFormat="1" ht="8.25">
      <c r="A35" s="48"/>
      <c r="B35" s="54"/>
      <c r="C35" s="91">
        <v>5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56"/>
      <c r="O35" s="47"/>
      <c r="P35" s="47"/>
      <c r="Q35" s="47"/>
      <c r="R35" s="47"/>
      <c r="S35" s="47"/>
      <c r="T35" s="47"/>
      <c r="U35" s="47"/>
      <c r="V35" s="47"/>
      <c r="W35" s="47"/>
      <c r="X35" s="56"/>
      <c r="Y35" s="47"/>
      <c r="Z35" s="47"/>
      <c r="AA35" s="47"/>
      <c r="AB35" s="47"/>
      <c r="AC35" s="47"/>
    </row>
    <row r="36" spans="1:29" s="14" customFormat="1" ht="8.25">
      <c r="A36" s="48"/>
      <c r="B36" s="54"/>
      <c r="C36" s="91">
        <v>6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56"/>
      <c r="O36" s="47"/>
      <c r="P36" s="47"/>
      <c r="Q36" s="47"/>
      <c r="R36" s="47"/>
      <c r="S36" s="47"/>
      <c r="T36" s="47"/>
      <c r="U36" s="47"/>
      <c r="V36" s="47"/>
      <c r="W36" s="47"/>
      <c r="X36" s="56"/>
      <c r="Y36" s="47"/>
      <c r="Z36" s="47"/>
      <c r="AA36" s="47"/>
      <c r="AB36" s="47"/>
      <c r="AC36" s="47"/>
    </row>
    <row r="37" spans="1:29" s="14" customFormat="1" ht="8.25">
      <c r="A37" s="48"/>
      <c r="B37" s="54"/>
      <c r="C37" s="91">
        <v>7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56"/>
      <c r="O37" s="47"/>
      <c r="P37" s="47"/>
      <c r="Q37" s="47"/>
      <c r="R37" s="47"/>
      <c r="S37" s="47"/>
      <c r="T37" s="47"/>
      <c r="U37" s="47"/>
      <c r="V37" s="47"/>
      <c r="W37" s="47"/>
      <c r="X37" s="56"/>
      <c r="Y37" s="47"/>
      <c r="Z37" s="47"/>
      <c r="AA37" s="47"/>
      <c r="AB37" s="47"/>
      <c r="AC37" s="47"/>
    </row>
    <row r="38" spans="1:29" s="14" customFormat="1" ht="8.25">
      <c r="A38" s="48"/>
      <c r="B38" s="54"/>
      <c r="C38" s="55">
        <v>8</v>
      </c>
      <c r="D38" s="47">
        <v>269.39</v>
      </c>
      <c r="E38" s="47">
        <v>293.33</v>
      </c>
      <c r="F38" s="47">
        <v>269.39</v>
      </c>
      <c r="G38" s="47">
        <v>129.9</v>
      </c>
      <c r="H38" s="47">
        <v>129.9</v>
      </c>
      <c r="I38" s="47">
        <v>301.88</v>
      </c>
      <c r="J38" s="47">
        <v>603.75</v>
      </c>
      <c r="K38" s="47">
        <v>646.25</v>
      </c>
      <c r="L38" s="47">
        <v>603.75</v>
      </c>
      <c r="M38" s="47">
        <v>325.45</v>
      </c>
      <c r="N38" s="56">
        <v>50.11</v>
      </c>
      <c r="O38" s="47">
        <v>465.11</v>
      </c>
      <c r="P38" s="47">
        <v>556.22</v>
      </c>
      <c r="Q38" s="47">
        <v>465.11</v>
      </c>
      <c r="R38" s="47">
        <v>556.22</v>
      </c>
      <c r="S38" s="47">
        <v>301.88</v>
      </c>
      <c r="T38" s="47">
        <v>603.75</v>
      </c>
      <c r="U38" s="47">
        <v>646.25</v>
      </c>
      <c r="V38" s="47">
        <v>603.75</v>
      </c>
      <c r="W38" s="47">
        <v>325.45</v>
      </c>
      <c r="X38" s="56">
        <v>50.11</v>
      </c>
      <c r="Y38" s="47">
        <v>129.9</v>
      </c>
      <c r="Z38" s="47">
        <v>129.9</v>
      </c>
      <c r="AA38" s="47">
        <v>269.39</v>
      </c>
      <c r="AB38" s="47">
        <v>293.33</v>
      </c>
      <c r="AC38" s="47">
        <v>269.39</v>
      </c>
    </row>
    <row r="39" spans="1:29" s="14" customFormat="1" ht="8.25">
      <c r="A39" s="48"/>
      <c r="B39" s="54"/>
      <c r="C39" s="55">
        <v>9</v>
      </c>
      <c r="D39" s="47">
        <v>269.39</v>
      </c>
      <c r="E39" s="47">
        <v>293.33</v>
      </c>
      <c r="F39" s="47">
        <v>269.39</v>
      </c>
      <c r="G39" s="47">
        <v>129.9</v>
      </c>
      <c r="H39" s="47">
        <v>129.9</v>
      </c>
      <c r="I39" s="47">
        <v>301.88</v>
      </c>
      <c r="J39" s="47">
        <v>603.75</v>
      </c>
      <c r="K39" s="47">
        <v>646.25</v>
      </c>
      <c r="L39" s="47">
        <v>603.75</v>
      </c>
      <c r="M39" s="47">
        <v>301.88</v>
      </c>
      <c r="N39" s="56">
        <v>0</v>
      </c>
      <c r="O39" s="47">
        <v>465.11</v>
      </c>
      <c r="P39" s="47">
        <v>476.02</v>
      </c>
      <c r="Q39" s="47">
        <v>465.11</v>
      </c>
      <c r="R39" s="47">
        <v>476.02</v>
      </c>
      <c r="S39" s="47">
        <v>301.88</v>
      </c>
      <c r="T39" s="47">
        <v>603.75</v>
      </c>
      <c r="U39" s="47">
        <v>646.25</v>
      </c>
      <c r="V39" s="47">
        <v>603.75</v>
      </c>
      <c r="W39" s="47">
        <v>301.88</v>
      </c>
      <c r="X39" s="56">
        <v>0</v>
      </c>
      <c r="Y39" s="47">
        <v>129.9</v>
      </c>
      <c r="Z39" s="47">
        <v>129.9</v>
      </c>
      <c r="AA39" s="47">
        <v>269.39</v>
      </c>
      <c r="AB39" s="47">
        <v>293.33</v>
      </c>
      <c r="AC39" s="47">
        <v>269.39</v>
      </c>
    </row>
    <row r="40" spans="1:29" s="14" customFormat="1" ht="8.25">
      <c r="A40" s="48"/>
      <c r="B40" s="54"/>
      <c r="C40" s="55">
        <v>10</v>
      </c>
      <c r="D40" s="47">
        <v>269.39</v>
      </c>
      <c r="E40" s="47">
        <v>293.33</v>
      </c>
      <c r="F40" s="47">
        <v>269.39</v>
      </c>
      <c r="G40" s="47">
        <v>129.9</v>
      </c>
      <c r="H40" s="47">
        <v>129.9</v>
      </c>
      <c r="I40" s="47">
        <v>301.88</v>
      </c>
      <c r="J40" s="47">
        <v>603.75</v>
      </c>
      <c r="K40" s="47">
        <v>646.25</v>
      </c>
      <c r="L40" s="47">
        <v>603.75</v>
      </c>
      <c r="M40" s="47">
        <v>301.88</v>
      </c>
      <c r="N40" s="56">
        <v>0</v>
      </c>
      <c r="O40" s="47">
        <v>465.11</v>
      </c>
      <c r="P40" s="47">
        <v>476.02</v>
      </c>
      <c r="Q40" s="47">
        <v>465.11</v>
      </c>
      <c r="R40" s="47">
        <v>476.02</v>
      </c>
      <c r="S40" s="47">
        <v>301.88</v>
      </c>
      <c r="T40" s="47">
        <v>603.75</v>
      </c>
      <c r="U40" s="47">
        <v>646.25</v>
      </c>
      <c r="V40" s="47">
        <v>603.75</v>
      </c>
      <c r="W40" s="47">
        <v>301.88</v>
      </c>
      <c r="X40" s="56">
        <v>0</v>
      </c>
      <c r="Y40" s="47">
        <v>129.9</v>
      </c>
      <c r="Z40" s="47">
        <v>129.9</v>
      </c>
      <c r="AA40" s="47">
        <v>269.39</v>
      </c>
      <c r="AB40" s="47">
        <v>293.33</v>
      </c>
      <c r="AC40" s="47">
        <v>269.39</v>
      </c>
    </row>
    <row r="41" spans="1:29" s="14" customFormat="1" ht="8.25">
      <c r="A41" s="48"/>
      <c r="B41" s="54"/>
      <c r="C41" s="55">
        <v>11</v>
      </c>
      <c r="D41" s="47">
        <v>269.39</v>
      </c>
      <c r="E41" s="47">
        <v>293.33</v>
      </c>
      <c r="F41" s="47">
        <v>269.39</v>
      </c>
      <c r="G41" s="47">
        <v>129.9</v>
      </c>
      <c r="H41" s="47">
        <v>129.9</v>
      </c>
      <c r="I41" s="47">
        <v>301.88</v>
      </c>
      <c r="J41" s="47">
        <v>603.75</v>
      </c>
      <c r="K41" s="47">
        <v>646.25</v>
      </c>
      <c r="L41" s="47">
        <v>603.75</v>
      </c>
      <c r="M41" s="47">
        <v>301.88</v>
      </c>
      <c r="N41" s="56">
        <v>0</v>
      </c>
      <c r="O41" s="47">
        <v>465.11</v>
      </c>
      <c r="P41" s="47">
        <v>476.02</v>
      </c>
      <c r="Q41" s="47">
        <v>465.11</v>
      </c>
      <c r="R41" s="47">
        <v>476.02</v>
      </c>
      <c r="S41" s="47">
        <v>301.88</v>
      </c>
      <c r="T41" s="47">
        <v>603.75</v>
      </c>
      <c r="U41" s="47">
        <v>646.25</v>
      </c>
      <c r="V41" s="47">
        <v>603.75</v>
      </c>
      <c r="W41" s="47">
        <v>301.88</v>
      </c>
      <c r="X41" s="56">
        <v>0</v>
      </c>
      <c r="Y41" s="47">
        <v>129.9</v>
      </c>
      <c r="Z41" s="47">
        <v>129.9</v>
      </c>
      <c r="AA41" s="47">
        <v>269.39</v>
      </c>
      <c r="AB41" s="47">
        <v>293.33</v>
      </c>
      <c r="AC41" s="47">
        <v>269.39</v>
      </c>
    </row>
    <row r="42" spans="1:29" s="14" customFormat="1" ht="8.25">
      <c r="A42" s="48"/>
      <c r="B42" s="54"/>
      <c r="C42" s="55">
        <v>12</v>
      </c>
      <c r="D42" s="47">
        <v>269.39</v>
      </c>
      <c r="E42" s="47">
        <v>293.33</v>
      </c>
      <c r="F42" s="47">
        <v>269.39</v>
      </c>
      <c r="G42" s="47">
        <v>129.9</v>
      </c>
      <c r="H42" s="47">
        <v>129.9</v>
      </c>
      <c r="I42" s="47">
        <v>301.88</v>
      </c>
      <c r="J42" s="47">
        <v>603.75</v>
      </c>
      <c r="K42" s="47">
        <v>646.25</v>
      </c>
      <c r="L42" s="47">
        <v>603.75</v>
      </c>
      <c r="M42" s="47">
        <v>301.88</v>
      </c>
      <c r="N42" s="56">
        <v>0</v>
      </c>
      <c r="O42" s="47">
        <v>465.11</v>
      </c>
      <c r="P42" s="47">
        <v>476.02</v>
      </c>
      <c r="Q42" s="47">
        <v>465.11</v>
      </c>
      <c r="R42" s="47">
        <v>476.02</v>
      </c>
      <c r="S42" s="47">
        <v>301.88</v>
      </c>
      <c r="T42" s="47">
        <v>603.75</v>
      </c>
      <c r="U42" s="47">
        <v>646.25</v>
      </c>
      <c r="V42" s="47">
        <v>603.75</v>
      </c>
      <c r="W42" s="47">
        <v>301.88</v>
      </c>
      <c r="X42" s="56">
        <v>0</v>
      </c>
      <c r="Y42" s="47">
        <v>129.9</v>
      </c>
      <c r="Z42" s="47">
        <v>129.9</v>
      </c>
      <c r="AA42" s="47">
        <v>269.39</v>
      </c>
      <c r="AB42" s="47">
        <v>293.33</v>
      </c>
      <c r="AC42" s="47">
        <v>269.39</v>
      </c>
    </row>
    <row r="43" spans="1:29" s="14" customFormat="1" ht="8.25">
      <c r="A43" s="48"/>
      <c r="B43" s="54"/>
      <c r="C43" s="57" t="s">
        <v>9</v>
      </c>
      <c r="D43" s="47">
        <v>208.93</v>
      </c>
      <c r="E43" s="47">
        <v>293.33</v>
      </c>
      <c r="F43" s="47">
        <v>208.93</v>
      </c>
      <c r="G43" s="47">
        <v>0</v>
      </c>
      <c r="H43" s="47">
        <v>0</v>
      </c>
      <c r="I43" s="47">
        <v>301.88</v>
      </c>
      <c r="J43" s="47">
        <v>603.75</v>
      </c>
      <c r="K43" s="47">
        <v>646.25</v>
      </c>
      <c r="L43" s="47">
        <v>603.75</v>
      </c>
      <c r="M43" s="47">
        <v>210.49</v>
      </c>
      <c r="N43" s="56">
        <v>0</v>
      </c>
      <c r="O43" s="47">
        <v>465.11</v>
      </c>
      <c r="P43" s="47">
        <v>476.02</v>
      </c>
      <c r="Q43" s="47">
        <v>465.11</v>
      </c>
      <c r="R43" s="47">
        <v>476.02</v>
      </c>
      <c r="S43" s="47">
        <v>301.88</v>
      </c>
      <c r="T43" s="47">
        <v>603.75</v>
      </c>
      <c r="U43" s="47">
        <v>646.25</v>
      </c>
      <c r="V43" s="47">
        <v>603.75</v>
      </c>
      <c r="W43" s="47">
        <v>210.49</v>
      </c>
      <c r="X43" s="56">
        <v>0</v>
      </c>
      <c r="Y43" s="47">
        <v>0</v>
      </c>
      <c r="Z43" s="47">
        <v>0</v>
      </c>
      <c r="AA43" s="47">
        <v>208.93</v>
      </c>
      <c r="AB43" s="47">
        <v>293.33</v>
      </c>
      <c r="AC43" s="47">
        <v>208.93</v>
      </c>
    </row>
    <row r="44" spans="1:29" s="12" customFormat="1" ht="9" thickBot="1">
      <c r="A44" s="28"/>
      <c r="B44" s="58"/>
      <c r="C44" s="59" t="s">
        <v>10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1">
        <v>0</v>
      </c>
      <c r="O44" s="60">
        <v>0</v>
      </c>
      <c r="P44" s="60">
        <v>0</v>
      </c>
      <c r="Q44" s="62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</row>
    <row r="45" spans="1:29" s="12" customFormat="1" ht="9" thickBot="1">
      <c r="A45" s="28"/>
      <c r="B45" s="63" t="s">
        <v>16</v>
      </c>
      <c r="C45" s="63"/>
      <c r="D45" s="64">
        <f aca="true" t="shared" si="14" ref="D45:AC45">SUM(D32:D44)</f>
        <v>1555.8799999999999</v>
      </c>
      <c r="E45" s="64">
        <f t="shared" si="14"/>
        <v>1759.9799999999998</v>
      </c>
      <c r="F45" s="64">
        <f t="shared" si="14"/>
        <v>1555.8799999999999</v>
      </c>
      <c r="G45" s="64">
        <f t="shared" si="14"/>
        <v>649.5</v>
      </c>
      <c r="H45" s="64">
        <f t="shared" si="14"/>
        <v>649.5</v>
      </c>
      <c r="I45" s="64">
        <f t="shared" si="14"/>
        <v>1811.2800000000002</v>
      </c>
      <c r="J45" s="64">
        <f t="shared" si="14"/>
        <v>3622.5</v>
      </c>
      <c r="K45" s="64">
        <f t="shared" si="14"/>
        <v>3877.5</v>
      </c>
      <c r="L45" s="64">
        <f t="shared" si="14"/>
        <v>3622.5</v>
      </c>
      <c r="M45" s="64">
        <f t="shared" si="14"/>
        <v>1743.4599999999998</v>
      </c>
      <c r="N45" s="64">
        <f t="shared" si="14"/>
        <v>50.11</v>
      </c>
      <c r="O45" s="64">
        <f t="shared" si="14"/>
        <v>2790.6600000000003</v>
      </c>
      <c r="P45" s="64">
        <f t="shared" si="14"/>
        <v>2936.32</v>
      </c>
      <c r="Q45" s="64">
        <f t="shared" si="14"/>
        <v>2790.6600000000003</v>
      </c>
      <c r="R45" s="64">
        <f t="shared" si="14"/>
        <v>2936.32</v>
      </c>
      <c r="S45" s="64">
        <f t="shared" si="14"/>
        <v>1811.2800000000002</v>
      </c>
      <c r="T45" s="64">
        <f t="shared" si="14"/>
        <v>3622.5</v>
      </c>
      <c r="U45" s="64">
        <f t="shared" si="14"/>
        <v>3877.5</v>
      </c>
      <c r="V45" s="64">
        <f t="shared" si="14"/>
        <v>3622.5</v>
      </c>
      <c r="W45" s="64">
        <f t="shared" si="14"/>
        <v>1743.4599999999998</v>
      </c>
      <c r="X45" s="64">
        <f t="shared" si="14"/>
        <v>50.11</v>
      </c>
      <c r="Y45" s="64">
        <f t="shared" si="14"/>
        <v>649.5</v>
      </c>
      <c r="Z45" s="64">
        <f t="shared" si="14"/>
        <v>649.5</v>
      </c>
      <c r="AA45" s="64">
        <f t="shared" si="14"/>
        <v>1555.8799999999999</v>
      </c>
      <c r="AB45" s="64">
        <f t="shared" si="14"/>
        <v>1759.9799999999998</v>
      </c>
      <c r="AC45" s="64">
        <f t="shared" si="14"/>
        <v>1555.8799999999999</v>
      </c>
    </row>
    <row r="46" spans="1:29" s="14" customFormat="1" ht="8.25">
      <c r="A46" s="48"/>
      <c r="B46" s="50" t="s">
        <v>15</v>
      </c>
      <c r="C46" s="51">
        <v>2</v>
      </c>
      <c r="D46" s="46"/>
      <c r="E46" s="46"/>
      <c r="F46" s="47"/>
      <c r="G46" s="46"/>
      <c r="H46" s="47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7"/>
      <c r="Y46" s="47"/>
      <c r="Z46" s="47"/>
      <c r="AA46" s="47"/>
      <c r="AB46" s="46"/>
      <c r="AC46" s="47"/>
    </row>
    <row r="47" spans="1:29" s="14" customFormat="1" ht="8.25">
      <c r="A47" s="48"/>
      <c r="B47" s="54" t="s">
        <v>1</v>
      </c>
      <c r="C47" s="55">
        <v>3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</row>
    <row r="48" spans="1:29" s="14" customFormat="1" ht="8.25">
      <c r="A48" s="48"/>
      <c r="B48" s="54" t="s">
        <v>7</v>
      </c>
      <c r="C48" s="55">
        <v>4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</row>
    <row r="49" spans="1:29" s="14" customFormat="1" ht="8.25">
      <c r="A49" s="48"/>
      <c r="B49" s="54" t="s">
        <v>6</v>
      </c>
      <c r="C49" s="55">
        <v>5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</row>
    <row r="50" spans="1:29" s="14" customFormat="1" ht="8.25">
      <c r="A50" s="48"/>
      <c r="B50" s="54"/>
      <c r="C50" s="55">
        <v>6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</row>
    <row r="51" spans="1:29" s="14" customFormat="1" ht="8.25">
      <c r="A51" s="48"/>
      <c r="B51" s="54"/>
      <c r="C51" s="65">
        <v>7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</row>
    <row r="52" spans="1:29" s="14" customFormat="1" ht="8.25">
      <c r="A52" s="48"/>
      <c r="B52" s="54"/>
      <c r="C52" s="55">
        <v>8</v>
      </c>
      <c r="D52" s="47">
        <v>26.25</v>
      </c>
      <c r="E52" s="47">
        <v>27.5</v>
      </c>
      <c r="F52" s="47">
        <v>26.25</v>
      </c>
      <c r="G52" s="47">
        <v>22.083</v>
      </c>
      <c r="H52" s="47">
        <v>22.083</v>
      </c>
      <c r="I52" s="47">
        <v>22.5</v>
      </c>
      <c r="J52" s="47">
        <v>0</v>
      </c>
      <c r="K52" s="47">
        <v>0</v>
      </c>
      <c r="L52" s="47">
        <v>0</v>
      </c>
      <c r="M52" s="47">
        <v>22.5</v>
      </c>
      <c r="N52" s="47">
        <v>19.66666666</v>
      </c>
      <c r="O52" s="47">
        <v>35.75</v>
      </c>
      <c r="P52" s="47">
        <v>38.75</v>
      </c>
      <c r="Q52" s="47">
        <v>35.75</v>
      </c>
      <c r="R52" s="47">
        <v>38.75</v>
      </c>
      <c r="S52" s="47">
        <v>22.5</v>
      </c>
      <c r="T52" s="47">
        <v>0</v>
      </c>
      <c r="U52" s="47">
        <v>0</v>
      </c>
      <c r="V52" s="47">
        <v>0</v>
      </c>
      <c r="W52" s="47">
        <v>22.5</v>
      </c>
      <c r="X52" s="47">
        <v>19.66666666</v>
      </c>
      <c r="Y52" s="47">
        <v>22.083</v>
      </c>
      <c r="Z52" s="47">
        <v>22.083</v>
      </c>
      <c r="AA52" s="47">
        <v>26.25</v>
      </c>
      <c r="AB52" s="47">
        <v>27.5</v>
      </c>
      <c r="AC52" s="47">
        <v>26.25</v>
      </c>
    </row>
    <row r="53" spans="1:29" s="14" customFormat="1" ht="8.25">
      <c r="A53" s="48"/>
      <c r="B53" s="54"/>
      <c r="C53" s="55">
        <v>9</v>
      </c>
      <c r="D53" s="47">
        <v>26.25</v>
      </c>
      <c r="E53" s="47">
        <v>27.5</v>
      </c>
      <c r="F53" s="47">
        <v>26.25</v>
      </c>
      <c r="G53" s="47">
        <v>22.083</v>
      </c>
      <c r="H53" s="47">
        <v>22.083</v>
      </c>
      <c r="I53" s="47">
        <v>22.5</v>
      </c>
      <c r="J53" s="47">
        <v>0</v>
      </c>
      <c r="K53" s="47">
        <v>0</v>
      </c>
      <c r="L53" s="47">
        <v>0</v>
      </c>
      <c r="M53" s="47">
        <v>22.5</v>
      </c>
      <c r="N53" s="47">
        <v>0</v>
      </c>
      <c r="O53" s="47">
        <v>35.75</v>
      </c>
      <c r="P53" s="47">
        <v>38.75</v>
      </c>
      <c r="Q53" s="47">
        <v>35.75</v>
      </c>
      <c r="R53" s="47">
        <v>38.75</v>
      </c>
      <c r="S53" s="47">
        <v>22.5</v>
      </c>
      <c r="T53" s="47">
        <v>0</v>
      </c>
      <c r="U53" s="47">
        <v>0</v>
      </c>
      <c r="V53" s="47">
        <v>0</v>
      </c>
      <c r="W53" s="47">
        <v>22.5</v>
      </c>
      <c r="X53" s="47">
        <v>0</v>
      </c>
      <c r="Y53" s="47">
        <v>22.083</v>
      </c>
      <c r="Z53" s="47">
        <v>22.083</v>
      </c>
      <c r="AA53" s="47">
        <v>26.25</v>
      </c>
      <c r="AB53" s="47">
        <v>27.5</v>
      </c>
      <c r="AC53" s="47">
        <v>26.25</v>
      </c>
    </row>
    <row r="54" spans="1:29" s="14" customFormat="1" ht="8.25">
      <c r="A54" s="48"/>
      <c r="B54" s="54"/>
      <c r="C54" s="55">
        <v>10</v>
      </c>
      <c r="D54" s="47">
        <v>26.25</v>
      </c>
      <c r="E54" s="47">
        <v>27.5</v>
      </c>
      <c r="F54" s="47">
        <v>26.25</v>
      </c>
      <c r="G54" s="47">
        <v>22.083</v>
      </c>
      <c r="H54" s="47">
        <v>22.083</v>
      </c>
      <c r="I54" s="47">
        <v>22.5</v>
      </c>
      <c r="J54" s="47">
        <v>0</v>
      </c>
      <c r="K54" s="47">
        <v>0</v>
      </c>
      <c r="L54" s="47">
        <v>0</v>
      </c>
      <c r="M54" s="47">
        <v>22.5</v>
      </c>
      <c r="N54" s="47">
        <v>0</v>
      </c>
      <c r="O54" s="47">
        <v>35.75</v>
      </c>
      <c r="P54" s="47">
        <v>38.75</v>
      </c>
      <c r="Q54" s="47">
        <v>35.75</v>
      </c>
      <c r="R54" s="47">
        <v>38.75</v>
      </c>
      <c r="S54" s="47">
        <v>22.5</v>
      </c>
      <c r="T54" s="47">
        <v>0</v>
      </c>
      <c r="U54" s="47">
        <v>0</v>
      </c>
      <c r="V54" s="47">
        <v>0</v>
      </c>
      <c r="W54" s="47">
        <v>22.5</v>
      </c>
      <c r="X54" s="47">
        <v>0</v>
      </c>
      <c r="Y54" s="47">
        <v>22.083</v>
      </c>
      <c r="Z54" s="47">
        <v>22.083</v>
      </c>
      <c r="AA54" s="47">
        <v>26.25</v>
      </c>
      <c r="AB54" s="47">
        <v>27.5</v>
      </c>
      <c r="AC54" s="47">
        <v>26.25</v>
      </c>
    </row>
    <row r="55" spans="1:29" s="14" customFormat="1" ht="8.25">
      <c r="A55" s="48"/>
      <c r="B55" s="54"/>
      <c r="C55" s="55">
        <v>11</v>
      </c>
      <c r="D55" s="47">
        <v>26.25</v>
      </c>
      <c r="E55" s="47">
        <v>27.5</v>
      </c>
      <c r="F55" s="47">
        <v>26.25</v>
      </c>
      <c r="G55" s="47">
        <v>22.083</v>
      </c>
      <c r="H55" s="47">
        <v>22.083</v>
      </c>
      <c r="I55" s="47">
        <v>22.5</v>
      </c>
      <c r="J55" s="47">
        <v>0</v>
      </c>
      <c r="K55" s="47">
        <v>0</v>
      </c>
      <c r="L55" s="47">
        <v>0</v>
      </c>
      <c r="M55" s="47">
        <v>22.5</v>
      </c>
      <c r="N55" s="47">
        <v>0</v>
      </c>
      <c r="O55" s="47">
        <v>35.75</v>
      </c>
      <c r="P55" s="47">
        <v>38.75</v>
      </c>
      <c r="Q55" s="47">
        <v>35.75</v>
      </c>
      <c r="R55" s="47">
        <v>38.75</v>
      </c>
      <c r="S55" s="47">
        <v>22.5</v>
      </c>
      <c r="T55" s="47">
        <v>0</v>
      </c>
      <c r="U55" s="47">
        <v>0</v>
      </c>
      <c r="V55" s="47">
        <v>0</v>
      </c>
      <c r="W55" s="47">
        <v>22.5</v>
      </c>
      <c r="X55" s="47">
        <v>0</v>
      </c>
      <c r="Y55" s="47">
        <v>22.083</v>
      </c>
      <c r="Z55" s="47">
        <v>22.083</v>
      </c>
      <c r="AA55" s="47">
        <v>26.25</v>
      </c>
      <c r="AB55" s="47">
        <v>27.5</v>
      </c>
      <c r="AC55" s="47">
        <v>26.25</v>
      </c>
    </row>
    <row r="56" spans="1:29" s="14" customFormat="1" ht="8.25">
      <c r="A56" s="48"/>
      <c r="B56" s="54"/>
      <c r="C56" s="55">
        <v>12</v>
      </c>
      <c r="D56" s="47">
        <v>26.25</v>
      </c>
      <c r="E56" s="47">
        <v>27.5</v>
      </c>
      <c r="F56" s="47">
        <v>26.25</v>
      </c>
      <c r="G56" s="47">
        <v>22.083</v>
      </c>
      <c r="H56" s="47">
        <v>22.083</v>
      </c>
      <c r="I56" s="47">
        <v>22.5</v>
      </c>
      <c r="J56" s="47">
        <v>0</v>
      </c>
      <c r="K56" s="47">
        <v>0</v>
      </c>
      <c r="L56" s="47">
        <v>0</v>
      </c>
      <c r="M56" s="47">
        <v>22.5</v>
      </c>
      <c r="N56" s="47">
        <v>0</v>
      </c>
      <c r="O56" s="47">
        <v>35.75</v>
      </c>
      <c r="P56" s="47">
        <v>38.75</v>
      </c>
      <c r="Q56" s="47">
        <v>35.75</v>
      </c>
      <c r="R56" s="47">
        <v>38.75</v>
      </c>
      <c r="S56" s="47">
        <v>22.5</v>
      </c>
      <c r="T56" s="47">
        <v>0</v>
      </c>
      <c r="U56" s="47">
        <v>0</v>
      </c>
      <c r="V56" s="47">
        <v>0</v>
      </c>
      <c r="W56" s="47">
        <v>22.5</v>
      </c>
      <c r="X56" s="47">
        <v>0</v>
      </c>
      <c r="Y56" s="47">
        <v>22.083</v>
      </c>
      <c r="Z56" s="47">
        <v>22.083</v>
      </c>
      <c r="AA56" s="47">
        <v>26.25</v>
      </c>
      <c r="AB56" s="47">
        <v>27.5</v>
      </c>
      <c r="AC56" s="47">
        <v>26.25</v>
      </c>
    </row>
    <row r="57" spans="1:29" s="14" customFormat="1" ht="8.25">
      <c r="A57" s="48"/>
      <c r="B57" s="54"/>
      <c r="C57" s="57" t="s">
        <v>9</v>
      </c>
      <c r="D57" s="47">
        <v>26.25</v>
      </c>
      <c r="E57" s="47">
        <v>27.5</v>
      </c>
      <c r="F57" s="47">
        <v>26.25</v>
      </c>
      <c r="G57" s="47">
        <v>0</v>
      </c>
      <c r="H57" s="47">
        <v>0</v>
      </c>
      <c r="I57" s="47">
        <v>22.5</v>
      </c>
      <c r="J57" s="47">
        <v>0</v>
      </c>
      <c r="K57" s="47">
        <v>0</v>
      </c>
      <c r="L57" s="47">
        <v>0</v>
      </c>
      <c r="M57" s="47">
        <v>22.5</v>
      </c>
      <c r="N57" s="47">
        <v>0</v>
      </c>
      <c r="O57" s="47">
        <v>35.75</v>
      </c>
      <c r="P57" s="47">
        <v>38.75</v>
      </c>
      <c r="Q57" s="47">
        <v>35.75</v>
      </c>
      <c r="R57" s="47">
        <v>38.75</v>
      </c>
      <c r="S57" s="47">
        <v>22.5</v>
      </c>
      <c r="T57" s="47">
        <v>0</v>
      </c>
      <c r="U57" s="47">
        <v>0</v>
      </c>
      <c r="V57" s="47">
        <v>0</v>
      </c>
      <c r="W57" s="47">
        <v>22.5</v>
      </c>
      <c r="X57" s="47">
        <v>0</v>
      </c>
      <c r="Y57" s="47">
        <v>0</v>
      </c>
      <c r="Z57" s="47">
        <v>0</v>
      </c>
      <c r="AA57" s="47">
        <v>26.25</v>
      </c>
      <c r="AB57" s="47">
        <v>27.5</v>
      </c>
      <c r="AC57" s="47">
        <v>26.25</v>
      </c>
    </row>
    <row r="58" spans="1:29" s="14" customFormat="1" ht="9" thickBot="1">
      <c r="A58" s="48"/>
      <c r="B58" s="66"/>
      <c r="C58" s="67" t="s">
        <v>10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</row>
    <row r="59" spans="1:29" s="12" customFormat="1" ht="9" thickBot="1">
      <c r="A59" s="28"/>
      <c r="B59" s="63" t="s">
        <v>17</v>
      </c>
      <c r="C59" s="63"/>
      <c r="D59" s="64">
        <f aca="true" t="shared" si="15" ref="D59:AC59">SUM(D46:D58)</f>
        <v>157.5</v>
      </c>
      <c r="E59" s="64">
        <f t="shared" si="15"/>
        <v>165</v>
      </c>
      <c r="F59" s="64">
        <f t="shared" si="15"/>
        <v>157.5</v>
      </c>
      <c r="G59" s="64">
        <f t="shared" si="15"/>
        <v>110.41499999999999</v>
      </c>
      <c r="H59" s="64">
        <f t="shared" si="15"/>
        <v>110.41499999999999</v>
      </c>
      <c r="I59" s="64">
        <f t="shared" si="15"/>
        <v>135</v>
      </c>
      <c r="J59" s="64">
        <f t="shared" si="15"/>
        <v>0</v>
      </c>
      <c r="K59" s="64">
        <f t="shared" si="15"/>
        <v>0</v>
      </c>
      <c r="L59" s="64">
        <f t="shared" si="15"/>
        <v>0</v>
      </c>
      <c r="M59" s="64">
        <f t="shared" si="15"/>
        <v>135</v>
      </c>
      <c r="N59" s="64">
        <f t="shared" si="15"/>
        <v>19.66666666</v>
      </c>
      <c r="O59" s="64">
        <f t="shared" si="15"/>
        <v>214.5</v>
      </c>
      <c r="P59" s="64">
        <f t="shared" si="15"/>
        <v>232.5</v>
      </c>
      <c r="Q59" s="64">
        <f t="shared" si="15"/>
        <v>214.5</v>
      </c>
      <c r="R59" s="64">
        <f t="shared" si="15"/>
        <v>232.5</v>
      </c>
      <c r="S59" s="64">
        <f t="shared" si="15"/>
        <v>135</v>
      </c>
      <c r="T59" s="64">
        <f t="shared" si="15"/>
        <v>0</v>
      </c>
      <c r="U59" s="64">
        <f t="shared" si="15"/>
        <v>0</v>
      </c>
      <c r="V59" s="64">
        <f t="shared" si="15"/>
        <v>0</v>
      </c>
      <c r="W59" s="64">
        <f t="shared" si="15"/>
        <v>135</v>
      </c>
      <c r="X59" s="64">
        <f t="shared" si="15"/>
        <v>19.66666666</v>
      </c>
      <c r="Y59" s="64">
        <f t="shared" si="15"/>
        <v>110.41499999999999</v>
      </c>
      <c r="Z59" s="64">
        <f t="shared" si="15"/>
        <v>110.41499999999999</v>
      </c>
      <c r="AA59" s="64">
        <f t="shared" si="15"/>
        <v>157.5</v>
      </c>
      <c r="AB59" s="64">
        <f t="shared" si="15"/>
        <v>165</v>
      </c>
      <c r="AC59" s="64">
        <f t="shared" si="15"/>
        <v>157.5</v>
      </c>
    </row>
    <row r="60" spans="1:29" s="12" customFormat="1" ht="8.25">
      <c r="A60" s="28"/>
      <c r="B60" s="69" t="s">
        <v>18</v>
      </c>
      <c r="C60" s="70">
        <v>2</v>
      </c>
      <c r="D60" s="71">
        <v>125</v>
      </c>
      <c r="E60" s="71">
        <v>125</v>
      </c>
      <c r="F60" s="71">
        <v>125</v>
      </c>
      <c r="G60" s="71">
        <v>125</v>
      </c>
      <c r="H60" s="71">
        <v>80</v>
      </c>
      <c r="I60" s="71">
        <v>125</v>
      </c>
      <c r="J60" s="71">
        <v>125</v>
      </c>
      <c r="K60" s="71">
        <v>125</v>
      </c>
      <c r="L60" s="71">
        <v>125</v>
      </c>
      <c r="M60" s="71">
        <v>80</v>
      </c>
      <c r="N60" s="71">
        <v>80</v>
      </c>
      <c r="O60" s="71">
        <v>125</v>
      </c>
      <c r="P60" s="71">
        <v>80</v>
      </c>
      <c r="Q60" s="71">
        <v>80</v>
      </c>
      <c r="R60" s="71">
        <v>80</v>
      </c>
      <c r="S60" s="71">
        <v>80</v>
      </c>
      <c r="T60" s="71">
        <v>80</v>
      </c>
      <c r="U60" s="71">
        <v>80</v>
      </c>
      <c r="V60" s="71">
        <v>80</v>
      </c>
      <c r="W60" s="71">
        <v>80</v>
      </c>
      <c r="X60" s="71">
        <v>80</v>
      </c>
      <c r="Y60" s="71">
        <v>80</v>
      </c>
      <c r="Z60" s="71">
        <v>80</v>
      </c>
      <c r="AA60" s="71">
        <v>80</v>
      </c>
      <c r="AB60" s="71">
        <v>80</v>
      </c>
      <c r="AC60" s="71">
        <v>80</v>
      </c>
    </row>
    <row r="61" spans="1:29" s="12" customFormat="1" ht="8.25">
      <c r="A61" s="28"/>
      <c r="B61" s="72" t="s">
        <v>7</v>
      </c>
      <c r="C61" s="73">
        <v>3</v>
      </c>
      <c r="D61" s="74">
        <v>80</v>
      </c>
      <c r="E61" s="74">
        <v>80</v>
      </c>
      <c r="F61" s="74">
        <v>80</v>
      </c>
      <c r="G61" s="74">
        <v>80</v>
      </c>
      <c r="H61" s="74">
        <v>80</v>
      </c>
      <c r="I61" s="74">
        <v>80</v>
      </c>
      <c r="J61" s="74">
        <v>80</v>
      </c>
      <c r="K61" s="74">
        <v>80</v>
      </c>
      <c r="L61" s="74">
        <v>80</v>
      </c>
      <c r="M61" s="74">
        <v>80</v>
      </c>
      <c r="N61" s="74">
        <v>80</v>
      </c>
      <c r="O61" s="74">
        <v>80</v>
      </c>
      <c r="P61" s="74">
        <v>80</v>
      </c>
      <c r="Q61" s="74">
        <v>80</v>
      </c>
      <c r="R61" s="74">
        <v>80</v>
      </c>
      <c r="S61" s="74">
        <v>80</v>
      </c>
      <c r="T61" s="74">
        <v>80</v>
      </c>
      <c r="U61" s="74">
        <v>80</v>
      </c>
      <c r="V61" s="74">
        <v>80</v>
      </c>
      <c r="W61" s="74">
        <v>80</v>
      </c>
      <c r="X61" s="74">
        <v>80</v>
      </c>
      <c r="Y61" s="74">
        <v>80</v>
      </c>
      <c r="Z61" s="74">
        <v>80</v>
      </c>
      <c r="AA61" s="74">
        <v>80</v>
      </c>
      <c r="AB61" s="74">
        <v>80</v>
      </c>
      <c r="AC61" s="74">
        <v>80</v>
      </c>
    </row>
    <row r="62" spans="1:29" s="12" customFormat="1" ht="8.25">
      <c r="A62" s="28"/>
      <c r="B62" s="72" t="s">
        <v>4</v>
      </c>
      <c r="C62" s="75">
        <v>4</v>
      </c>
      <c r="D62" s="76">
        <v>80</v>
      </c>
      <c r="E62" s="76">
        <v>80</v>
      </c>
      <c r="F62" s="76">
        <v>80</v>
      </c>
      <c r="G62" s="76">
        <v>80</v>
      </c>
      <c r="H62" s="76">
        <v>80</v>
      </c>
      <c r="I62" s="76">
        <v>80</v>
      </c>
      <c r="J62" s="76">
        <v>80</v>
      </c>
      <c r="K62" s="76">
        <v>80</v>
      </c>
      <c r="L62" s="76">
        <v>80</v>
      </c>
      <c r="M62" s="76">
        <v>80</v>
      </c>
      <c r="N62" s="76">
        <v>80</v>
      </c>
      <c r="O62" s="76">
        <v>80</v>
      </c>
      <c r="P62" s="76">
        <v>80</v>
      </c>
      <c r="Q62" s="76">
        <v>80</v>
      </c>
      <c r="R62" s="76">
        <v>80</v>
      </c>
      <c r="S62" s="76">
        <v>80</v>
      </c>
      <c r="T62" s="76">
        <v>80</v>
      </c>
      <c r="U62" s="76">
        <v>80</v>
      </c>
      <c r="V62" s="76">
        <v>80</v>
      </c>
      <c r="W62" s="76">
        <v>80</v>
      </c>
      <c r="X62" s="76">
        <v>80</v>
      </c>
      <c r="Y62" s="76">
        <v>80</v>
      </c>
      <c r="Z62" s="76">
        <v>80</v>
      </c>
      <c r="AA62" s="76">
        <v>80</v>
      </c>
      <c r="AB62" s="76">
        <v>80</v>
      </c>
      <c r="AC62" s="76">
        <v>80</v>
      </c>
    </row>
    <row r="63" spans="1:29" s="12" customFormat="1" ht="8.25">
      <c r="A63" s="28"/>
      <c r="B63" s="72"/>
      <c r="C63" s="73">
        <v>5</v>
      </c>
      <c r="D63" s="74">
        <v>80</v>
      </c>
      <c r="E63" s="74">
        <v>80</v>
      </c>
      <c r="F63" s="74">
        <v>80</v>
      </c>
      <c r="G63" s="74">
        <v>80</v>
      </c>
      <c r="H63" s="74">
        <v>80</v>
      </c>
      <c r="I63" s="74">
        <v>80</v>
      </c>
      <c r="J63" s="74">
        <v>80</v>
      </c>
      <c r="K63" s="74">
        <v>80</v>
      </c>
      <c r="L63" s="74">
        <v>80</v>
      </c>
      <c r="M63" s="74">
        <v>80</v>
      </c>
      <c r="N63" s="74">
        <v>80</v>
      </c>
      <c r="O63" s="74">
        <v>80</v>
      </c>
      <c r="P63" s="74">
        <v>80</v>
      </c>
      <c r="Q63" s="74">
        <v>80</v>
      </c>
      <c r="R63" s="74">
        <v>80</v>
      </c>
      <c r="S63" s="74">
        <v>80</v>
      </c>
      <c r="T63" s="74">
        <v>80</v>
      </c>
      <c r="U63" s="74">
        <v>80</v>
      </c>
      <c r="V63" s="74">
        <v>80</v>
      </c>
      <c r="W63" s="74">
        <v>80</v>
      </c>
      <c r="X63" s="74">
        <v>80</v>
      </c>
      <c r="Y63" s="74">
        <v>80</v>
      </c>
      <c r="Z63" s="74">
        <v>80</v>
      </c>
      <c r="AA63" s="74">
        <v>80</v>
      </c>
      <c r="AB63" s="74">
        <v>80</v>
      </c>
      <c r="AC63" s="74">
        <v>80</v>
      </c>
    </row>
    <row r="64" spans="1:29" s="12" customFormat="1" ht="8.25">
      <c r="A64" s="28"/>
      <c r="B64" s="72"/>
      <c r="C64" s="75">
        <v>6</v>
      </c>
      <c r="D64" s="76">
        <v>80</v>
      </c>
      <c r="E64" s="76">
        <v>80</v>
      </c>
      <c r="F64" s="76">
        <v>80</v>
      </c>
      <c r="G64" s="76">
        <v>80</v>
      </c>
      <c r="H64" s="76">
        <v>80</v>
      </c>
      <c r="I64" s="76">
        <v>80</v>
      </c>
      <c r="J64" s="76">
        <v>80</v>
      </c>
      <c r="K64" s="76">
        <v>80</v>
      </c>
      <c r="L64" s="76">
        <v>80</v>
      </c>
      <c r="M64" s="76">
        <v>80</v>
      </c>
      <c r="N64" s="76">
        <v>100</v>
      </c>
      <c r="O64" s="76">
        <v>80</v>
      </c>
      <c r="P64" s="76">
        <v>80</v>
      </c>
      <c r="Q64" s="76">
        <v>80</v>
      </c>
      <c r="R64" s="76">
        <v>80</v>
      </c>
      <c r="S64" s="76">
        <v>80</v>
      </c>
      <c r="T64" s="76">
        <v>80</v>
      </c>
      <c r="U64" s="76">
        <v>80</v>
      </c>
      <c r="V64" s="76">
        <v>80</v>
      </c>
      <c r="W64" s="76">
        <v>80</v>
      </c>
      <c r="X64" s="76">
        <v>100</v>
      </c>
      <c r="Y64" s="76">
        <v>80</v>
      </c>
      <c r="Z64" s="76">
        <v>80</v>
      </c>
      <c r="AA64" s="76">
        <v>80</v>
      </c>
      <c r="AB64" s="76">
        <v>80</v>
      </c>
      <c r="AC64" s="76">
        <v>80</v>
      </c>
    </row>
    <row r="65" spans="1:29" s="12" customFormat="1" ht="8.25">
      <c r="A65" s="28"/>
      <c r="B65" s="72"/>
      <c r="C65" s="73">
        <v>7</v>
      </c>
      <c r="D65" s="74">
        <v>80</v>
      </c>
      <c r="E65" s="74">
        <v>80</v>
      </c>
      <c r="F65" s="74">
        <v>80</v>
      </c>
      <c r="G65" s="74">
        <v>80</v>
      </c>
      <c r="H65" s="74">
        <v>80</v>
      </c>
      <c r="I65" s="74">
        <v>80</v>
      </c>
      <c r="J65" s="74">
        <v>80</v>
      </c>
      <c r="K65" s="74">
        <v>80</v>
      </c>
      <c r="L65" s="74">
        <v>80</v>
      </c>
      <c r="M65" s="74">
        <v>80</v>
      </c>
      <c r="N65" s="74">
        <v>100</v>
      </c>
      <c r="O65" s="74">
        <v>80</v>
      </c>
      <c r="P65" s="74">
        <v>80</v>
      </c>
      <c r="Q65" s="74">
        <v>80</v>
      </c>
      <c r="R65" s="74">
        <v>80</v>
      </c>
      <c r="S65" s="74">
        <v>80</v>
      </c>
      <c r="T65" s="74">
        <v>80</v>
      </c>
      <c r="U65" s="74">
        <v>80</v>
      </c>
      <c r="V65" s="74">
        <v>80</v>
      </c>
      <c r="W65" s="74">
        <v>80</v>
      </c>
      <c r="X65" s="74">
        <v>100</v>
      </c>
      <c r="Y65" s="74">
        <v>80</v>
      </c>
      <c r="Z65" s="74">
        <v>80</v>
      </c>
      <c r="AA65" s="74">
        <v>80</v>
      </c>
      <c r="AB65" s="74">
        <v>80</v>
      </c>
      <c r="AC65" s="74">
        <v>80</v>
      </c>
    </row>
    <row r="66" spans="1:29" s="12" customFormat="1" ht="8.25">
      <c r="A66" s="28"/>
      <c r="B66" s="72"/>
      <c r="C66" s="75">
        <v>8</v>
      </c>
      <c r="D66" s="76">
        <v>80</v>
      </c>
      <c r="E66" s="76">
        <v>80</v>
      </c>
      <c r="F66" s="76">
        <v>80</v>
      </c>
      <c r="G66" s="76">
        <v>80</v>
      </c>
      <c r="H66" s="76">
        <v>80</v>
      </c>
      <c r="I66" s="76">
        <v>80</v>
      </c>
      <c r="J66" s="76">
        <v>80</v>
      </c>
      <c r="K66" s="76">
        <v>80</v>
      </c>
      <c r="L66" s="76">
        <v>80</v>
      </c>
      <c r="M66" s="76">
        <v>80</v>
      </c>
      <c r="N66" s="76">
        <v>100</v>
      </c>
      <c r="O66" s="76">
        <v>80</v>
      </c>
      <c r="P66" s="76">
        <v>80</v>
      </c>
      <c r="Q66" s="76">
        <v>80</v>
      </c>
      <c r="R66" s="76">
        <v>80</v>
      </c>
      <c r="S66" s="76">
        <v>80</v>
      </c>
      <c r="T66" s="76">
        <v>80</v>
      </c>
      <c r="U66" s="76">
        <v>80</v>
      </c>
      <c r="V66" s="76">
        <v>80</v>
      </c>
      <c r="W66" s="76">
        <v>80</v>
      </c>
      <c r="X66" s="76">
        <v>100</v>
      </c>
      <c r="Y66" s="76">
        <v>80</v>
      </c>
      <c r="Z66" s="76">
        <v>80</v>
      </c>
      <c r="AA66" s="76">
        <v>80</v>
      </c>
      <c r="AB66" s="76">
        <v>80</v>
      </c>
      <c r="AC66" s="76">
        <v>80</v>
      </c>
    </row>
    <row r="67" spans="1:29" s="12" customFormat="1" ht="8.25">
      <c r="A67" s="28"/>
      <c r="B67" s="72"/>
      <c r="C67" s="73">
        <v>9</v>
      </c>
      <c r="D67" s="74">
        <v>115</v>
      </c>
      <c r="E67" s="74">
        <v>115</v>
      </c>
      <c r="F67" s="74">
        <v>115</v>
      </c>
      <c r="G67" s="74">
        <v>115</v>
      </c>
      <c r="H67" s="74">
        <v>115</v>
      </c>
      <c r="I67" s="74">
        <v>115</v>
      </c>
      <c r="J67" s="74">
        <v>115</v>
      </c>
      <c r="K67" s="74">
        <v>115</v>
      </c>
      <c r="L67" s="74">
        <v>115</v>
      </c>
      <c r="M67" s="74">
        <v>115</v>
      </c>
      <c r="N67" s="74">
        <v>115</v>
      </c>
      <c r="O67" s="74">
        <v>115</v>
      </c>
      <c r="P67" s="74">
        <v>115</v>
      </c>
      <c r="Q67" s="74">
        <v>115</v>
      </c>
      <c r="R67" s="74">
        <v>115</v>
      </c>
      <c r="S67" s="74">
        <v>115</v>
      </c>
      <c r="T67" s="74">
        <v>115</v>
      </c>
      <c r="U67" s="74">
        <v>115</v>
      </c>
      <c r="V67" s="74">
        <v>115</v>
      </c>
      <c r="W67" s="74">
        <v>115</v>
      </c>
      <c r="X67" s="74">
        <v>115</v>
      </c>
      <c r="Y67" s="74">
        <v>115</v>
      </c>
      <c r="Z67" s="74">
        <v>115</v>
      </c>
      <c r="AA67" s="74">
        <v>115</v>
      </c>
      <c r="AB67" s="74">
        <v>115</v>
      </c>
      <c r="AC67" s="74">
        <v>115</v>
      </c>
    </row>
    <row r="68" spans="1:29" s="12" customFormat="1" ht="8.25">
      <c r="A68" s="28"/>
      <c r="B68" s="72"/>
      <c r="C68" s="75">
        <v>10</v>
      </c>
      <c r="D68" s="76">
        <v>115</v>
      </c>
      <c r="E68" s="76">
        <v>115</v>
      </c>
      <c r="F68" s="76">
        <v>115</v>
      </c>
      <c r="G68" s="76">
        <v>115</v>
      </c>
      <c r="H68" s="76">
        <v>115</v>
      </c>
      <c r="I68" s="76">
        <v>115</v>
      </c>
      <c r="J68" s="76">
        <v>115</v>
      </c>
      <c r="K68" s="76">
        <v>115</v>
      </c>
      <c r="L68" s="76">
        <v>115</v>
      </c>
      <c r="M68" s="76">
        <v>115</v>
      </c>
      <c r="N68" s="76">
        <v>115</v>
      </c>
      <c r="O68" s="76">
        <v>115</v>
      </c>
      <c r="P68" s="76">
        <v>115</v>
      </c>
      <c r="Q68" s="76">
        <v>115</v>
      </c>
      <c r="R68" s="76">
        <v>115</v>
      </c>
      <c r="S68" s="76">
        <v>115</v>
      </c>
      <c r="T68" s="76">
        <v>115</v>
      </c>
      <c r="U68" s="76">
        <v>115</v>
      </c>
      <c r="V68" s="76">
        <v>115</v>
      </c>
      <c r="W68" s="76">
        <v>115</v>
      </c>
      <c r="X68" s="76">
        <v>115</v>
      </c>
      <c r="Y68" s="76">
        <v>115</v>
      </c>
      <c r="Z68" s="76">
        <v>115</v>
      </c>
      <c r="AA68" s="76">
        <v>115</v>
      </c>
      <c r="AB68" s="76">
        <v>115</v>
      </c>
      <c r="AC68" s="76">
        <v>115</v>
      </c>
    </row>
    <row r="69" spans="1:29" s="12" customFormat="1" ht="8.25">
      <c r="A69" s="28"/>
      <c r="B69" s="72"/>
      <c r="C69" s="77">
        <v>11</v>
      </c>
      <c r="D69" s="78">
        <v>115</v>
      </c>
      <c r="E69" s="78">
        <v>115</v>
      </c>
      <c r="F69" s="78">
        <v>115</v>
      </c>
      <c r="G69" s="78">
        <v>115</v>
      </c>
      <c r="H69" s="78">
        <v>115</v>
      </c>
      <c r="I69" s="78">
        <v>115</v>
      </c>
      <c r="J69" s="78">
        <v>115</v>
      </c>
      <c r="K69" s="78">
        <v>115</v>
      </c>
      <c r="L69" s="78">
        <v>115</v>
      </c>
      <c r="M69" s="78">
        <v>115</v>
      </c>
      <c r="N69" s="78">
        <v>115</v>
      </c>
      <c r="O69" s="78">
        <v>115</v>
      </c>
      <c r="P69" s="78">
        <v>115</v>
      </c>
      <c r="Q69" s="78">
        <v>115</v>
      </c>
      <c r="R69" s="78">
        <v>115</v>
      </c>
      <c r="S69" s="78">
        <v>115</v>
      </c>
      <c r="T69" s="78">
        <v>115</v>
      </c>
      <c r="U69" s="78">
        <v>115</v>
      </c>
      <c r="V69" s="78">
        <v>115</v>
      </c>
      <c r="W69" s="78">
        <v>115</v>
      </c>
      <c r="X69" s="78">
        <v>115</v>
      </c>
      <c r="Y69" s="78">
        <v>115</v>
      </c>
      <c r="Z69" s="78">
        <v>115</v>
      </c>
      <c r="AA69" s="78">
        <v>115</v>
      </c>
      <c r="AB69" s="78">
        <v>115</v>
      </c>
      <c r="AC69" s="78">
        <v>115</v>
      </c>
    </row>
    <row r="70" spans="1:29" s="12" customFormat="1" ht="8.25">
      <c r="A70" s="28"/>
      <c r="B70" s="72"/>
      <c r="C70" s="75">
        <v>12</v>
      </c>
      <c r="D70" s="76">
        <v>115</v>
      </c>
      <c r="E70" s="76">
        <v>115</v>
      </c>
      <c r="F70" s="76">
        <v>115</v>
      </c>
      <c r="G70" s="76">
        <v>100</v>
      </c>
      <c r="H70" s="76">
        <v>100</v>
      </c>
      <c r="I70" s="76">
        <v>115</v>
      </c>
      <c r="J70" s="76">
        <v>115</v>
      </c>
      <c r="K70" s="76">
        <v>115</v>
      </c>
      <c r="L70" s="76">
        <v>115</v>
      </c>
      <c r="M70" s="76">
        <v>115</v>
      </c>
      <c r="N70" s="76">
        <v>115</v>
      </c>
      <c r="O70" s="76">
        <v>115</v>
      </c>
      <c r="P70" s="76">
        <v>115</v>
      </c>
      <c r="Q70" s="76">
        <v>115</v>
      </c>
      <c r="R70" s="76">
        <v>115</v>
      </c>
      <c r="S70" s="76">
        <v>115</v>
      </c>
      <c r="T70" s="76">
        <v>115</v>
      </c>
      <c r="U70" s="76">
        <v>115</v>
      </c>
      <c r="V70" s="76">
        <v>115</v>
      </c>
      <c r="W70" s="76">
        <v>115</v>
      </c>
      <c r="X70" s="76">
        <v>115</v>
      </c>
      <c r="Y70" s="76">
        <v>100</v>
      </c>
      <c r="Z70" s="76">
        <v>100</v>
      </c>
      <c r="AA70" s="76">
        <v>115</v>
      </c>
      <c r="AB70" s="76">
        <v>115</v>
      </c>
      <c r="AC70" s="76">
        <v>115</v>
      </c>
    </row>
    <row r="71" spans="1:29" s="12" customFormat="1" ht="8.25">
      <c r="A71" s="28"/>
      <c r="B71" s="72"/>
      <c r="C71" s="77" t="s">
        <v>9</v>
      </c>
      <c r="D71" s="78">
        <v>20</v>
      </c>
      <c r="E71" s="78">
        <v>20</v>
      </c>
      <c r="F71" s="78">
        <v>20</v>
      </c>
      <c r="G71" s="78">
        <v>20</v>
      </c>
      <c r="H71" s="78">
        <v>20</v>
      </c>
      <c r="I71" s="78">
        <v>20</v>
      </c>
      <c r="J71" s="78">
        <v>20</v>
      </c>
      <c r="K71" s="78">
        <v>20</v>
      </c>
      <c r="L71" s="78">
        <v>20</v>
      </c>
      <c r="M71" s="78">
        <v>20</v>
      </c>
      <c r="N71" s="78">
        <v>20</v>
      </c>
      <c r="O71" s="78">
        <v>20</v>
      </c>
      <c r="P71" s="78">
        <v>20</v>
      </c>
      <c r="Q71" s="78">
        <v>20</v>
      </c>
      <c r="R71" s="78">
        <v>20</v>
      </c>
      <c r="S71" s="78">
        <v>20</v>
      </c>
      <c r="T71" s="78">
        <v>20</v>
      </c>
      <c r="U71" s="78">
        <v>20</v>
      </c>
      <c r="V71" s="78">
        <v>20</v>
      </c>
      <c r="W71" s="78">
        <v>20</v>
      </c>
      <c r="X71" s="78">
        <v>20</v>
      </c>
      <c r="Y71" s="78">
        <v>20</v>
      </c>
      <c r="Z71" s="78">
        <v>20</v>
      </c>
      <c r="AA71" s="78">
        <v>20</v>
      </c>
      <c r="AB71" s="78">
        <v>20</v>
      </c>
      <c r="AC71" s="78">
        <v>20</v>
      </c>
    </row>
    <row r="72" spans="1:29" s="12" customFormat="1" ht="9" thickBot="1">
      <c r="A72" s="28"/>
      <c r="B72" s="58"/>
      <c r="C72" s="59" t="s">
        <v>10</v>
      </c>
      <c r="D72" s="60">
        <v>20</v>
      </c>
      <c r="E72" s="60">
        <v>20</v>
      </c>
      <c r="F72" s="60">
        <v>20</v>
      </c>
      <c r="G72" s="60">
        <v>20</v>
      </c>
      <c r="H72" s="60">
        <v>20</v>
      </c>
      <c r="I72" s="60">
        <v>20</v>
      </c>
      <c r="J72" s="60">
        <v>20</v>
      </c>
      <c r="K72" s="60">
        <v>20</v>
      </c>
      <c r="L72" s="60">
        <v>20</v>
      </c>
      <c r="M72" s="60">
        <v>20</v>
      </c>
      <c r="N72" s="60">
        <v>20</v>
      </c>
      <c r="O72" s="60">
        <v>20</v>
      </c>
      <c r="P72" s="60">
        <v>20</v>
      </c>
      <c r="Q72" s="60">
        <v>20</v>
      </c>
      <c r="R72" s="60">
        <v>20</v>
      </c>
      <c r="S72" s="60">
        <v>20</v>
      </c>
      <c r="T72" s="60">
        <v>20</v>
      </c>
      <c r="U72" s="60">
        <v>20</v>
      </c>
      <c r="V72" s="60">
        <v>20</v>
      </c>
      <c r="W72" s="60">
        <v>20</v>
      </c>
      <c r="X72" s="60">
        <v>20</v>
      </c>
      <c r="Y72" s="60">
        <v>20</v>
      </c>
      <c r="Z72" s="60">
        <v>20</v>
      </c>
      <c r="AA72" s="60">
        <v>20</v>
      </c>
      <c r="AB72" s="60">
        <v>20</v>
      </c>
      <c r="AC72" s="60">
        <v>20</v>
      </c>
    </row>
    <row r="73" spans="1:29" s="12" customFormat="1" ht="8.25">
      <c r="A73" s="28"/>
      <c r="B73" s="69" t="s">
        <v>3</v>
      </c>
      <c r="C73" s="79">
        <v>2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</row>
    <row r="74" spans="1:29" s="12" customFormat="1" ht="8.25">
      <c r="A74" s="28"/>
      <c r="B74" s="72" t="s">
        <v>39</v>
      </c>
      <c r="C74" s="75">
        <v>3</v>
      </c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</row>
    <row r="75" spans="1:29" s="12" customFormat="1" ht="8.25">
      <c r="A75" s="28"/>
      <c r="B75" s="72" t="s">
        <v>7</v>
      </c>
      <c r="C75" s="73">
        <v>4</v>
      </c>
      <c r="D75" s="74"/>
      <c r="E75" s="74"/>
      <c r="F75" s="74"/>
      <c r="G75" s="74"/>
      <c r="H75" s="74"/>
      <c r="I75" s="74"/>
      <c r="J75" s="74"/>
      <c r="K75" s="74"/>
      <c r="L75" s="74"/>
      <c r="M75" s="76"/>
      <c r="N75" s="76"/>
      <c r="O75" s="76"/>
      <c r="P75" s="76"/>
      <c r="Q75" s="76"/>
      <c r="R75" s="76"/>
      <c r="S75" s="74"/>
      <c r="T75" s="74"/>
      <c r="U75" s="74"/>
      <c r="V75" s="74"/>
      <c r="W75" s="76"/>
      <c r="X75" s="76"/>
      <c r="Y75" s="74"/>
      <c r="Z75" s="74"/>
      <c r="AA75" s="74"/>
      <c r="AB75" s="74"/>
      <c r="AC75" s="74"/>
    </row>
    <row r="76" spans="1:29" s="12" customFormat="1" ht="8.25">
      <c r="A76" s="28"/>
      <c r="B76" s="72" t="s">
        <v>32</v>
      </c>
      <c r="C76" s="75">
        <v>5</v>
      </c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</row>
    <row r="77" spans="1:29" s="12" customFormat="1" ht="8.25">
      <c r="A77" s="28"/>
      <c r="B77" s="72"/>
      <c r="C77" s="73">
        <v>6</v>
      </c>
      <c r="D77" s="74"/>
      <c r="E77" s="74"/>
      <c r="F77" s="74"/>
      <c r="G77" s="74"/>
      <c r="H77" s="74"/>
      <c r="I77" s="74"/>
      <c r="J77" s="74"/>
      <c r="K77" s="74"/>
      <c r="L77" s="74"/>
      <c r="M77" s="76"/>
      <c r="N77" s="76"/>
      <c r="O77" s="76"/>
      <c r="P77" s="76"/>
      <c r="Q77" s="76"/>
      <c r="R77" s="76"/>
      <c r="S77" s="74"/>
      <c r="T77" s="74"/>
      <c r="U77" s="74"/>
      <c r="V77" s="74"/>
      <c r="W77" s="76"/>
      <c r="X77" s="76"/>
      <c r="Y77" s="74"/>
      <c r="Z77" s="74"/>
      <c r="AA77" s="74"/>
      <c r="AB77" s="74"/>
      <c r="AC77" s="74"/>
    </row>
    <row r="78" spans="1:29" s="12" customFormat="1" ht="8.25">
      <c r="A78" s="28"/>
      <c r="B78" s="72"/>
      <c r="C78" s="75">
        <v>7</v>
      </c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</row>
    <row r="79" spans="1:29" s="12" customFormat="1" ht="8.25">
      <c r="A79" s="28"/>
      <c r="B79" s="72"/>
      <c r="C79" s="73">
        <v>8</v>
      </c>
      <c r="D79" s="74">
        <v>1067</v>
      </c>
      <c r="E79" s="74">
        <v>1073</v>
      </c>
      <c r="F79" s="74">
        <v>1067</v>
      </c>
      <c r="G79" s="74">
        <v>538</v>
      </c>
      <c r="H79" s="74">
        <v>538</v>
      </c>
      <c r="I79" s="74">
        <v>1136</v>
      </c>
      <c r="J79" s="74">
        <v>2162</v>
      </c>
      <c r="K79" s="74">
        <v>2247</v>
      </c>
      <c r="L79" s="74">
        <v>2162</v>
      </c>
      <c r="M79" s="76">
        <v>1158</v>
      </c>
      <c r="N79" s="76">
        <v>233</v>
      </c>
      <c r="O79" s="76">
        <v>2668</v>
      </c>
      <c r="P79" s="76">
        <v>2938</v>
      </c>
      <c r="Q79" s="76">
        <v>2668</v>
      </c>
      <c r="R79" s="76">
        <v>2938</v>
      </c>
      <c r="S79" s="74">
        <v>1136</v>
      </c>
      <c r="T79" s="74">
        <v>2162</v>
      </c>
      <c r="U79" s="74">
        <v>2247</v>
      </c>
      <c r="V79" s="74">
        <v>2162</v>
      </c>
      <c r="W79" s="76">
        <v>1158</v>
      </c>
      <c r="X79" s="76">
        <v>233</v>
      </c>
      <c r="Y79" s="74">
        <v>538</v>
      </c>
      <c r="Z79" s="74">
        <v>538</v>
      </c>
      <c r="AA79" s="74">
        <v>1067</v>
      </c>
      <c r="AB79" s="74">
        <v>1073</v>
      </c>
      <c r="AC79" s="74">
        <v>1067</v>
      </c>
    </row>
    <row r="80" spans="1:29" s="12" customFormat="1" ht="8.25">
      <c r="A80" s="28"/>
      <c r="B80" s="72"/>
      <c r="C80" s="75">
        <v>9</v>
      </c>
      <c r="D80" s="76">
        <v>1067</v>
      </c>
      <c r="E80" s="76">
        <v>1073</v>
      </c>
      <c r="F80" s="76">
        <v>1067</v>
      </c>
      <c r="G80" s="76">
        <v>538</v>
      </c>
      <c r="H80" s="76">
        <v>538</v>
      </c>
      <c r="I80" s="76">
        <v>1285</v>
      </c>
      <c r="J80" s="76">
        <v>2522</v>
      </c>
      <c r="K80" s="76">
        <v>2613</v>
      </c>
      <c r="L80" s="76">
        <v>2522</v>
      </c>
      <c r="M80" s="76">
        <v>1285</v>
      </c>
      <c r="N80" s="76">
        <v>0</v>
      </c>
      <c r="O80" s="76">
        <v>2995</v>
      </c>
      <c r="P80" s="76">
        <v>3224</v>
      </c>
      <c r="Q80" s="76">
        <v>2995</v>
      </c>
      <c r="R80" s="76">
        <v>3224</v>
      </c>
      <c r="S80" s="76">
        <v>1285</v>
      </c>
      <c r="T80" s="76">
        <v>2522</v>
      </c>
      <c r="U80" s="76">
        <v>2613</v>
      </c>
      <c r="V80" s="76">
        <v>2522</v>
      </c>
      <c r="W80" s="76">
        <v>1285</v>
      </c>
      <c r="X80" s="76">
        <v>0</v>
      </c>
      <c r="Y80" s="76">
        <v>538</v>
      </c>
      <c r="Z80" s="76">
        <v>538</v>
      </c>
      <c r="AA80" s="76">
        <v>1067</v>
      </c>
      <c r="AB80" s="76">
        <v>1073</v>
      </c>
      <c r="AC80" s="76">
        <v>1067</v>
      </c>
    </row>
    <row r="81" spans="1:29" s="12" customFormat="1" ht="8.25">
      <c r="A81" s="28"/>
      <c r="B81" s="72"/>
      <c r="C81" s="73">
        <v>10</v>
      </c>
      <c r="D81" s="74">
        <v>1067</v>
      </c>
      <c r="E81" s="74">
        <v>1073</v>
      </c>
      <c r="F81" s="74">
        <v>1067</v>
      </c>
      <c r="G81" s="74">
        <v>538</v>
      </c>
      <c r="H81" s="74">
        <v>538</v>
      </c>
      <c r="I81" s="74">
        <v>1285</v>
      </c>
      <c r="J81" s="74">
        <v>2522</v>
      </c>
      <c r="K81" s="74">
        <v>2613</v>
      </c>
      <c r="L81" s="74">
        <v>2522</v>
      </c>
      <c r="M81" s="76">
        <v>1285</v>
      </c>
      <c r="N81" s="74">
        <v>0</v>
      </c>
      <c r="O81" s="76">
        <v>2995</v>
      </c>
      <c r="P81" s="76">
        <v>3224</v>
      </c>
      <c r="Q81" s="76">
        <v>2995</v>
      </c>
      <c r="R81" s="76">
        <v>3224</v>
      </c>
      <c r="S81" s="74">
        <v>1285</v>
      </c>
      <c r="T81" s="74">
        <v>2522</v>
      </c>
      <c r="U81" s="74">
        <v>2613</v>
      </c>
      <c r="V81" s="74">
        <v>2522</v>
      </c>
      <c r="W81" s="76">
        <v>1285</v>
      </c>
      <c r="X81" s="74">
        <v>0</v>
      </c>
      <c r="Y81" s="74">
        <v>538</v>
      </c>
      <c r="Z81" s="74">
        <v>538</v>
      </c>
      <c r="AA81" s="74">
        <v>1067</v>
      </c>
      <c r="AB81" s="74">
        <v>1073</v>
      </c>
      <c r="AC81" s="74">
        <v>1067</v>
      </c>
    </row>
    <row r="82" spans="1:29" s="12" customFormat="1" ht="8.25">
      <c r="A82" s="28"/>
      <c r="B82" s="72"/>
      <c r="C82" s="75">
        <v>11</v>
      </c>
      <c r="D82" s="76">
        <v>1067</v>
      </c>
      <c r="E82" s="76">
        <v>1073</v>
      </c>
      <c r="F82" s="76">
        <v>1067</v>
      </c>
      <c r="G82" s="76">
        <v>538</v>
      </c>
      <c r="H82" s="76">
        <v>538</v>
      </c>
      <c r="I82" s="76">
        <v>1285</v>
      </c>
      <c r="J82" s="76">
        <v>2522</v>
      </c>
      <c r="K82" s="76">
        <v>2613</v>
      </c>
      <c r="L82" s="76">
        <v>2522</v>
      </c>
      <c r="M82" s="76">
        <v>1285</v>
      </c>
      <c r="N82" s="76">
        <v>0</v>
      </c>
      <c r="O82" s="76">
        <v>2995</v>
      </c>
      <c r="P82" s="76">
        <v>3224</v>
      </c>
      <c r="Q82" s="76">
        <v>2995</v>
      </c>
      <c r="R82" s="76">
        <v>3224</v>
      </c>
      <c r="S82" s="76">
        <v>1285</v>
      </c>
      <c r="T82" s="76">
        <v>2522</v>
      </c>
      <c r="U82" s="76">
        <v>2613</v>
      </c>
      <c r="V82" s="76">
        <v>2522</v>
      </c>
      <c r="W82" s="76">
        <v>1285</v>
      </c>
      <c r="X82" s="76">
        <v>0</v>
      </c>
      <c r="Y82" s="76">
        <v>538</v>
      </c>
      <c r="Z82" s="76">
        <v>538</v>
      </c>
      <c r="AA82" s="76">
        <v>1067</v>
      </c>
      <c r="AB82" s="76">
        <v>1073</v>
      </c>
      <c r="AC82" s="76">
        <v>1067</v>
      </c>
    </row>
    <row r="83" spans="1:29" s="12" customFormat="1" ht="8.25">
      <c r="A83" s="28"/>
      <c r="B83" s="72"/>
      <c r="C83" s="75">
        <v>12</v>
      </c>
      <c r="D83" s="76">
        <v>1047</v>
      </c>
      <c r="E83" s="76">
        <v>1073</v>
      </c>
      <c r="F83" s="76">
        <v>1047</v>
      </c>
      <c r="G83" s="76">
        <v>538</v>
      </c>
      <c r="H83" s="76">
        <v>538</v>
      </c>
      <c r="I83" s="76">
        <v>1285</v>
      </c>
      <c r="J83" s="76">
        <v>2502</v>
      </c>
      <c r="K83" s="76">
        <v>2613</v>
      </c>
      <c r="L83" s="76">
        <v>2502</v>
      </c>
      <c r="M83" s="76">
        <v>1285</v>
      </c>
      <c r="N83" s="76">
        <v>0</v>
      </c>
      <c r="O83" s="76">
        <v>2995</v>
      </c>
      <c r="P83" s="76">
        <v>3224</v>
      </c>
      <c r="Q83" s="76">
        <v>2995</v>
      </c>
      <c r="R83" s="76">
        <v>3224</v>
      </c>
      <c r="S83" s="76">
        <v>1285</v>
      </c>
      <c r="T83" s="76">
        <v>2502</v>
      </c>
      <c r="U83" s="76">
        <v>2613</v>
      </c>
      <c r="V83" s="76">
        <v>2502</v>
      </c>
      <c r="W83" s="76">
        <v>1285</v>
      </c>
      <c r="X83" s="76">
        <v>0</v>
      </c>
      <c r="Y83" s="76">
        <v>538</v>
      </c>
      <c r="Z83" s="76">
        <v>538</v>
      </c>
      <c r="AA83" s="76">
        <v>1047</v>
      </c>
      <c r="AB83" s="76">
        <v>1073</v>
      </c>
      <c r="AC83" s="76">
        <v>1047</v>
      </c>
    </row>
    <row r="84" spans="1:29" s="12" customFormat="1" ht="8.25">
      <c r="A84" s="28"/>
      <c r="B84" s="72"/>
      <c r="C84" s="75" t="s">
        <v>9</v>
      </c>
      <c r="D84" s="76">
        <v>2000</v>
      </c>
      <c r="E84" s="76">
        <v>2000</v>
      </c>
      <c r="F84" s="76">
        <v>2000</v>
      </c>
      <c r="G84" s="76">
        <v>0</v>
      </c>
      <c r="H84" s="76">
        <v>0</v>
      </c>
      <c r="I84" s="76">
        <v>1500</v>
      </c>
      <c r="J84" s="76">
        <v>3000</v>
      </c>
      <c r="K84" s="76">
        <v>3000</v>
      </c>
      <c r="L84" s="76">
        <v>3000</v>
      </c>
      <c r="M84" s="76">
        <v>1500</v>
      </c>
      <c r="N84" s="76">
        <v>0</v>
      </c>
      <c r="O84" s="76">
        <v>3500</v>
      </c>
      <c r="P84" s="76">
        <v>3700</v>
      </c>
      <c r="Q84" s="76">
        <v>3500</v>
      </c>
      <c r="R84" s="76">
        <v>3700</v>
      </c>
      <c r="S84" s="76">
        <v>1500</v>
      </c>
      <c r="T84" s="76">
        <v>3000</v>
      </c>
      <c r="U84" s="76">
        <v>3000</v>
      </c>
      <c r="V84" s="76">
        <v>3000</v>
      </c>
      <c r="W84" s="76">
        <v>1500</v>
      </c>
      <c r="X84" s="76">
        <v>0</v>
      </c>
      <c r="Y84" s="76">
        <v>0</v>
      </c>
      <c r="Z84" s="76">
        <v>0</v>
      </c>
      <c r="AA84" s="76">
        <v>2000</v>
      </c>
      <c r="AB84" s="76">
        <v>2000</v>
      </c>
      <c r="AC84" s="76">
        <v>2000</v>
      </c>
    </row>
    <row r="85" spans="1:29" s="12" customFormat="1" ht="9" thickBot="1">
      <c r="A85" s="28"/>
      <c r="B85" s="58"/>
      <c r="C85" s="59" t="s">
        <v>10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  <c r="O85" s="60">
        <v>0</v>
      </c>
      <c r="P85" s="60">
        <v>0</v>
      </c>
      <c r="Q85" s="60">
        <v>0</v>
      </c>
      <c r="R85" s="60">
        <v>0</v>
      </c>
      <c r="S85" s="60">
        <v>0</v>
      </c>
      <c r="T85" s="60">
        <v>0</v>
      </c>
      <c r="U85" s="60">
        <v>0</v>
      </c>
      <c r="V85" s="60">
        <v>0</v>
      </c>
      <c r="W85" s="60">
        <v>0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</row>
    <row r="86" spans="1:29" s="12" customFormat="1" ht="9" thickBot="1">
      <c r="A86" s="28"/>
      <c r="B86" s="61" t="s">
        <v>73</v>
      </c>
      <c r="C86" s="59"/>
      <c r="D86" s="68">
        <f>'FLR 8'!D87</f>
        <v>1913.333333333328</v>
      </c>
      <c r="E86" s="68">
        <f>'FLR 8'!E87</f>
        <v>1986.666666666661</v>
      </c>
      <c r="F86" s="68">
        <f>'FLR 8'!F87</f>
        <v>1913.333333333328</v>
      </c>
      <c r="G86" s="68">
        <f>'FLR 8'!G87</f>
        <v>1279.9999999999968</v>
      </c>
      <c r="H86" s="68">
        <f>'FLR 8'!H87</f>
        <v>1279.9999999999968</v>
      </c>
      <c r="I86" s="68">
        <f>'FLR 8'!I87</f>
        <v>1986.666666666661</v>
      </c>
      <c r="J86" s="68">
        <f>'FLR 8'!J87</f>
        <v>2419.999999999993</v>
      </c>
      <c r="K86" s="68">
        <f>'FLR 8'!K87</f>
        <v>2486.6666666666597</v>
      </c>
      <c r="L86" s="68">
        <f>'FLR 8'!L87</f>
        <v>2419.999999999993</v>
      </c>
      <c r="M86" s="68">
        <f>'FLR 8'!M87</f>
        <v>1986.666666666661</v>
      </c>
      <c r="N86" s="68">
        <f>'FLR 8'!N87</f>
        <v>0</v>
      </c>
      <c r="O86" s="68">
        <f>'FLR 8'!O87</f>
        <v>2787.9999999999923</v>
      </c>
      <c r="P86" s="68">
        <f>'FLR 8'!P87</f>
        <v>2841.3333333333258</v>
      </c>
      <c r="Q86" s="68">
        <f>'FLR 8'!Q87</f>
        <v>2787.9999999999923</v>
      </c>
      <c r="R86" s="68">
        <f>'FLR 8'!R87</f>
        <v>2841.3333333333258</v>
      </c>
      <c r="S86" s="68">
        <f>'FLR 8'!S87</f>
        <v>1986.666666666661</v>
      </c>
      <c r="T86" s="68">
        <f>'FLR 8'!T87</f>
        <v>2419.999999999993</v>
      </c>
      <c r="U86" s="68">
        <f>'FLR 8'!U87</f>
        <v>2486.6666666666597</v>
      </c>
      <c r="V86" s="68">
        <f>'FLR 8'!V87</f>
        <v>2419.999999999993</v>
      </c>
      <c r="W86" s="68">
        <f>'FLR 8'!W87</f>
        <v>1986.666666666661</v>
      </c>
      <c r="X86" s="68">
        <f>'FLR 8'!X87</f>
        <v>0</v>
      </c>
      <c r="Y86" s="68">
        <f>'FLR 8'!Y87</f>
        <v>1279.9999999999968</v>
      </c>
      <c r="Z86" s="68">
        <f>'FLR 8'!Z87</f>
        <v>1279.9999999999968</v>
      </c>
      <c r="AA86" s="68">
        <f>'FLR 8'!AA87</f>
        <v>1913.333333333328</v>
      </c>
      <c r="AB86" s="68">
        <f>'FLR 8'!AB87</f>
        <v>1986.666666666661</v>
      </c>
      <c r="AC86" s="68">
        <f>'FLR 8'!AC87</f>
        <v>1913.333333333328</v>
      </c>
    </row>
    <row r="87" spans="1:29" s="14" customFormat="1" ht="9" thickBot="1">
      <c r="A87" s="48"/>
      <c r="B87" s="49" t="s">
        <v>74</v>
      </c>
      <c r="C87" s="67"/>
      <c r="D87" s="68">
        <f aca="true" t="shared" si="16" ref="D87:AC87">D31+D86</f>
        <v>2513.3333333333267</v>
      </c>
      <c r="E87" s="68">
        <f t="shared" si="16"/>
        <v>2586.6666666666597</v>
      </c>
      <c r="F87" s="68">
        <f t="shared" si="16"/>
        <v>2513.3333333333267</v>
      </c>
      <c r="G87" s="68">
        <f t="shared" si="16"/>
        <v>1693.3333333333292</v>
      </c>
      <c r="H87" s="68">
        <f t="shared" si="16"/>
        <v>1693.3333333333292</v>
      </c>
      <c r="I87" s="68">
        <f t="shared" si="16"/>
        <v>2586.6666666666597</v>
      </c>
      <c r="J87" s="68">
        <f t="shared" si="16"/>
        <v>3073.333333333325</v>
      </c>
      <c r="K87" s="68">
        <f t="shared" si="16"/>
        <v>3206.666666666658</v>
      </c>
      <c r="L87" s="68">
        <f t="shared" si="16"/>
        <v>3073.333333333325</v>
      </c>
      <c r="M87" s="68">
        <f t="shared" si="16"/>
        <v>2586.6666666666597</v>
      </c>
      <c r="N87" s="68">
        <f t="shared" si="16"/>
        <v>199.9999999999995</v>
      </c>
      <c r="O87" s="68">
        <f t="shared" si="16"/>
        <v>3507.9999999999905</v>
      </c>
      <c r="P87" s="68">
        <f t="shared" si="16"/>
        <v>3614.666666666657</v>
      </c>
      <c r="Q87" s="68">
        <f t="shared" si="16"/>
        <v>3507.9999999999905</v>
      </c>
      <c r="R87" s="68">
        <f t="shared" si="16"/>
        <v>3614.666666666657</v>
      </c>
      <c r="S87" s="68">
        <f t="shared" si="16"/>
        <v>2586.6666666666597</v>
      </c>
      <c r="T87" s="68">
        <f t="shared" si="16"/>
        <v>3073.333333333325</v>
      </c>
      <c r="U87" s="68">
        <f t="shared" si="16"/>
        <v>3206.666666666658</v>
      </c>
      <c r="V87" s="68">
        <f t="shared" si="16"/>
        <v>3073.333333333325</v>
      </c>
      <c r="W87" s="68">
        <f t="shared" si="16"/>
        <v>2586.6666666666597</v>
      </c>
      <c r="X87" s="68">
        <f t="shared" si="16"/>
        <v>199.9999999999995</v>
      </c>
      <c r="Y87" s="68">
        <f t="shared" si="16"/>
        <v>1693.3333333333292</v>
      </c>
      <c r="Z87" s="68">
        <f t="shared" si="16"/>
        <v>1693.3333333333292</v>
      </c>
      <c r="AA87" s="68">
        <f t="shared" si="16"/>
        <v>2513.3333333333267</v>
      </c>
      <c r="AB87" s="68">
        <f t="shared" si="16"/>
        <v>2586.6666666666597</v>
      </c>
      <c r="AC87" s="68">
        <f t="shared" si="16"/>
        <v>2513.3333333333267</v>
      </c>
    </row>
    <row r="88" spans="1:29" s="12" customFormat="1" ht="9" thickBot="1">
      <c r="A88" s="28"/>
      <c r="B88" s="81"/>
      <c r="C88" s="82" t="s">
        <v>0</v>
      </c>
      <c r="D88" s="83" t="s">
        <v>46</v>
      </c>
      <c r="E88" s="84" t="s">
        <v>47</v>
      </c>
      <c r="F88" s="85" t="s">
        <v>48</v>
      </c>
      <c r="G88" s="83" t="s">
        <v>49</v>
      </c>
      <c r="H88" s="86" t="s">
        <v>50</v>
      </c>
      <c r="I88" s="86" t="s">
        <v>51</v>
      </c>
      <c r="J88" s="84" t="s">
        <v>52</v>
      </c>
      <c r="K88" s="83" t="s">
        <v>20</v>
      </c>
      <c r="L88" s="84" t="s">
        <v>53</v>
      </c>
      <c r="M88" s="83" t="s">
        <v>54</v>
      </c>
      <c r="N88" s="83" t="s">
        <v>69</v>
      </c>
      <c r="O88" s="84" t="s">
        <v>55</v>
      </c>
      <c r="P88" s="83" t="s">
        <v>56</v>
      </c>
      <c r="Q88" s="84" t="s">
        <v>57</v>
      </c>
      <c r="R88" s="83" t="s">
        <v>58</v>
      </c>
      <c r="S88" s="84" t="s">
        <v>59</v>
      </c>
      <c r="T88" s="83" t="s">
        <v>60</v>
      </c>
      <c r="U88" s="85" t="s">
        <v>61</v>
      </c>
      <c r="V88" s="83" t="s">
        <v>62</v>
      </c>
      <c r="W88" s="84" t="s">
        <v>63</v>
      </c>
      <c r="X88" s="83" t="s">
        <v>70</v>
      </c>
      <c r="Y88" s="83" t="s">
        <v>64</v>
      </c>
      <c r="Z88" s="84" t="s">
        <v>65</v>
      </c>
      <c r="AA88" s="83" t="s">
        <v>66</v>
      </c>
      <c r="AB88" s="83" t="s">
        <v>67</v>
      </c>
      <c r="AC88" s="83" t="s">
        <v>68</v>
      </c>
    </row>
    <row r="89" s="12" customFormat="1" ht="8.25">
      <c r="A89" s="15"/>
    </row>
    <row r="90" s="12" customFormat="1" ht="8.25">
      <c r="A90" s="15"/>
    </row>
    <row r="91" s="12" customFormat="1" ht="8.25">
      <c r="A91" s="15"/>
    </row>
    <row r="92" s="12" customFormat="1" ht="8.25"/>
    <row r="93" s="12" customFormat="1" ht="8.25"/>
    <row r="94" s="12" customFormat="1" ht="8.25"/>
    <row r="95" s="12" customFormat="1" ht="8.25"/>
    <row r="96" s="12" customFormat="1" ht="8.25"/>
    <row r="97" s="12" customFormat="1" ht="8.25"/>
    <row r="98" s="12" customFormat="1" ht="8.25"/>
    <row r="99" s="12" customFormat="1" ht="8.25"/>
    <row r="100" s="12" customFormat="1" ht="8.25"/>
    <row r="101" s="12" customFormat="1" ht="8.25"/>
    <row r="102" s="12" customFormat="1" ht="8.25"/>
    <row r="103" s="12" customFormat="1" ht="8.25"/>
    <row r="104" s="12" customFormat="1" ht="8.25"/>
    <row r="105" s="12" customFormat="1" ht="8.25"/>
    <row r="106" s="12" customFormat="1" ht="8.25"/>
    <row r="107" s="12" customFormat="1" ht="8.25"/>
    <row r="108" s="12" customFormat="1" ht="8.25"/>
    <row r="109" s="12" customFormat="1" ht="8.25"/>
    <row r="110" s="12" customFormat="1" ht="8.25"/>
    <row r="111" s="12" customFormat="1" ht="8.25"/>
    <row r="112" s="12" customFormat="1" ht="8.25"/>
    <row r="113" s="12" customFormat="1" ht="8.25"/>
    <row r="114" s="12" customFormat="1" ht="8.25"/>
    <row r="115" s="12" customFormat="1" ht="8.25"/>
    <row r="116" s="12" customFormat="1" ht="8.25"/>
    <row r="117" s="12" customFormat="1" ht="8.25"/>
    <row r="118" s="12" customFormat="1" ht="8.25"/>
    <row r="119" s="12" customFormat="1" ht="8.25"/>
    <row r="120" s="12" customFormat="1" ht="8.25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91"/>
  <sheetViews>
    <sheetView workbookViewId="0" topLeftCell="A1">
      <selection activeCell="D2" sqref="D2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4.8515625" style="1" bestFit="1" customWidth="1"/>
    <col min="4" max="30" width="6.00390625" style="1" customWidth="1"/>
    <col min="31" max="16384" width="9.140625" style="1" customWidth="1"/>
  </cols>
  <sheetData>
    <row r="1" s="8" customFormat="1" ht="9">
      <c r="AD1" s="9"/>
    </row>
    <row r="2" spans="2:30" s="8" customFormat="1" ht="20.25">
      <c r="B2" s="11" t="s">
        <v>92</v>
      </c>
      <c r="D2" s="10">
        <v>8</v>
      </c>
      <c r="AD2" s="9"/>
    </row>
    <row r="3" spans="27:30" s="12" customFormat="1" ht="8.25">
      <c r="AA3" s="13"/>
      <c r="AB3" s="13"/>
      <c r="AC3" s="13" t="s">
        <v>23</v>
      </c>
      <c r="AD3" s="13"/>
    </row>
    <row r="4" spans="2:22" s="12" customFormat="1" ht="8.25">
      <c r="B4" s="12" t="s">
        <v>12</v>
      </c>
      <c r="C4" s="12">
        <v>30</v>
      </c>
      <c r="D4" s="12" t="s">
        <v>4</v>
      </c>
      <c r="G4" s="12">
        <v>1</v>
      </c>
      <c r="H4" s="12">
        <v>2</v>
      </c>
      <c r="I4" s="12">
        <v>3</v>
      </c>
      <c r="J4" s="12">
        <v>4</v>
      </c>
      <c r="K4" s="12">
        <v>5</v>
      </c>
      <c r="L4" s="12">
        <v>6</v>
      </c>
      <c r="M4" s="12">
        <v>7</v>
      </c>
      <c r="N4" s="12">
        <v>8</v>
      </c>
      <c r="O4" s="12">
        <v>9</v>
      </c>
      <c r="P4" s="12">
        <v>10</v>
      </c>
      <c r="Q4" s="12">
        <v>11</v>
      </c>
      <c r="R4" s="12">
        <v>12</v>
      </c>
      <c r="S4" s="13" t="s">
        <v>25</v>
      </c>
      <c r="T4" s="13" t="s">
        <v>21</v>
      </c>
      <c r="U4" s="13" t="s">
        <v>22</v>
      </c>
      <c r="V4" s="13" t="s">
        <v>24</v>
      </c>
    </row>
    <row r="5" spans="2:22" s="12" customFormat="1" ht="8.25">
      <c r="B5" s="12" t="s">
        <v>13</v>
      </c>
      <c r="C5" s="12">
        <v>1.6</v>
      </c>
      <c r="D5" s="12" t="s">
        <v>4</v>
      </c>
      <c r="G5" s="12">
        <v>0</v>
      </c>
      <c r="H5" s="14">
        <v>14</v>
      </c>
      <c r="I5" s="14">
        <v>27.3333333333333</v>
      </c>
      <c r="J5" s="14">
        <v>40.6666666666666</v>
      </c>
      <c r="K5" s="14">
        <v>54</v>
      </c>
      <c r="L5" s="14">
        <v>67.3333333333333</v>
      </c>
      <c r="M5" s="14">
        <v>80.666666666</v>
      </c>
      <c r="N5" s="14">
        <v>94</v>
      </c>
      <c r="O5" s="14">
        <v>107.333333333333</v>
      </c>
      <c r="P5" s="14">
        <v>120.666666666666</v>
      </c>
      <c r="Q5" s="14">
        <v>134</v>
      </c>
      <c r="R5" s="14">
        <v>147.333333333333</v>
      </c>
      <c r="S5" s="14">
        <v>162</v>
      </c>
      <c r="T5" s="14">
        <v>163</v>
      </c>
      <c r="U5" s="14">
        <v>164.333333333333</v>
      </c>
      <c r="V5" s="14">
        <v>171.66666666666</v>
      </c>
    </row>
    <row r="6" spans="2:22" s="12" customFormat="1" ht="8.25">
      <c r="B6" s="12" t="s">
        <v>19</v>
      </c>
      <c r="C6" s="12">
        <v>29</v>
      </c>
      <c r="D6" s="12" t="s">
        <v>4</v>
      </c>
      <c r="H6" s="14">
        <f aca="true" t="shared" si="0" ref="H6:V6">H5-G5</f>
        <v>14</v>
      </c>
      <c r="I6" s="14">
        <f t="shared" si="0"/>
        <v>13.3333333333333</v>
      </c>
      <c r="J6" s="14">
        <f t="shared" si="0"/>
        <v>13.3333333333333</v>
      </c>
      <c r="K6" s="14">
        <f t="shared" si="0"/>
        <v>13.3333333333334</v>
      </c>
      <c r="L6" s="14">
        <f t="shared" si="0"/>
        <v>13.3333333333333</v>
      </c>
      <c r="M6" s="14">
        <f t="shared" si="0"/>
        <v>13.333333332666697</v>
      </c>
      <c r="N6" s="14">
        <f t="shared" si="0"/>
        <v>13.333333334000002</v>
      </c>
      <c r="O6" s="14">
        <f t="shared" si="0"/>
        <v>13.333333333333002</v>
      </c>
      <c r="P6" s="14">
        <f t="shared" si="0"/>
        <v>13.333333333333002</v>
      </c>
      <c r="Q6" s="14">
        <f t="shared" si="0"/>
        <v>13.333333333333997</v>
      </c>
      <c r="R6" s="14">
        <f t="shared" si="0"/>
        <v>13.333333333333002</v>
      </c>
      <c r="S6" s="14">
        <f t="shared" si="0"/>
        <v>14.666666666666998</v>
      </c>
      <c r="T6" s="14">
        <f t="shared" si="0"/>
        <v>1</v>
      </c>
      <c r="U6" s="14">
        <f t="shared" si="0"/>
        <v>1.3333333333330017</v>
      </c>
      <c r="V6" s="14">
        <f t="shared" si="0"/>
        <v>7.333333333327005</v>
      </c>
    </row>
    <row r="7" spans="2:22" s="12" customFormat="1" ht="8.25">
      <c r="B7" s="12" t="s">
        <v>14</v>
      </c>
      <c r="C7" s="12">
        <v>520</v>
      </c>
      <c r="D7" s="12" t="s">
        <v>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2:4" s="12" customFormat="1" ht="8.25">
      <c r="B8" s="12" t="s">
        <v>33</v>
      </c>
      <c r="C8" s="12">
        <v>5</v>
      </c>
      <c r="D8" s="12" t="s">
        <v>4</v>
      </c>
    </row>
    <row r="9" spans="2:4" s="12" customFormat="1" ht="8.25">
      <c r="B9" s="15" t="s">
        <v>28</v>
      </c>
      <c r="C9" s="15">
        <v>5</v>
      </c>
      <c r="D9" s="12" t="s">
        <v>4</v>
      </c>
    </row>
    <row r="10" spans="2:7" s="12" customFormat="1" ht="8.25">
      <c r="B10" s="12" t="s">
        <v>26</v>
      </c>
      <c r="C10" s="12">
        <v>4</v>
      </c>
      <c r="F10" s="15"/>
      <c r="G10" s="15"/>
    </row>
    <row r="11" spans="2:9" s="12" customFormat="1" ht="8.25">
      <c r="B11" s="15" t="s">
        <v>81</v>
      </c>
      <c r="C11" s="15">
        <v>13.3333333333333</v>
      </c>
      <c r="D11" s="15" t="s">
        <v>6</v>
      </c>
      <c r="E11" s="12" t="s">
        <v>80</v>
      </c>
      <c r="H11" s="14">
        <f>(SUM(D15:AD15)*C11)/1000</f>
        <v>14.693333333333298</v>
      </c>
      <c r="I11" s="12" t="s">
        <v>82</v>
      </c>
    </row>
    <row r="12" spans="2:29" s="12" customFormat="1" ht="9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12" customFormat="1" ht="8.25">
      <c r="A13" s="28"/>
      <c r="B13" s="15"/>
      <c r="C13" s="92" t="s">
        <v>0</v>
      </c>
      <c r="D13" s="20" t="s">
        <v>46</v>
      </c>
      <c r="E13" s="21" t="s">
        <v>47</v>
      </c>
      <c r="F13" s="88" t="s">
        <v>48</v>
      </c>
      <c r="G13" s="89" t="s">
        <v>49</v>
      </c>
      <c r="H13" s="90" t="s">
        <v>50</v>
      </c>
      <c r="I13" s="90" t="s">
        <v>51</v>
      </c>
      <c r="J13" s="21" t="s">
        <v>52</v>
      </c>
      <c r="K13" s="20" t="s">
        <v>20</v>
      </c>
      <c r="L13" s="21" t="s">
        <v>53</v>
      </c>
      <c r="M13" s="20" t="s">
        <v>54</v>
      </c>
      <c r="N13" s="89" t="s">
        <v>69</v>
      </c>
      <c r="O13" s="21" t="s">
        <v>55</v>
      </c>
      <c r="P13" s="20" t="s">
        <v>56</v>
      </c>
      <c r="Q13" s="21" t="s">
        <v>57</v>
      </c>
      <c r="R13" s="20" t="s">
        <v>58</v>
      </c>
      <c r="S13" s="21" t="s">
        <v>59</v>
      </c>
      <c r="T13" s="20" t="s">
        <v>60</v>
      </c>
      <c r="U13" s="21" t="s">
        <v>61</v>
      </c>
      <c r="V13" s="20" t="s">
        <v>62</v>
      </c>
      <c r="W13" s="21" t="s">
        <v>63</v>
      </c>
      <c r="X13" s="20" t="s">
        <v>70</v>
      </c>
      <c r="Y13" s="20" t="s">
        <v>64</v>
      </c>
      <c r="Z13" s="21" t="s">
        <v>65</v>
      </c>
      <c r="AA13" s="20" t="s">
        <v>66</v>
      </c>
      <c r="AB13" s="20" t="s">
        <v>67</v>
      </c>
      <c r="AC13" s="20" t="s">
        <v>68</v>
      </c>
    </row>
    <row r="14" spans="1:29" s="12" customFormat="1" ht="8.25">
      <c r="A14" s="28"/>
      <c r="B14" s="15"/>
      <c r="C14" s="28"/>
      <c r="D14" s="20" t="s">
        <v>77</v>
      </c>
      <c r="E14" s="20" t="s">
        <v>77</v>
      </c>
      <c r="F14" s="20" t="s">
        <v>77</v>
      </c>
      <c r="G14" s="20" t="s">
        <v>78</v>
      </c>
      <c r="H14" s="20" t="s">
        <v>78</v>
      </c>
      <c r="I14" s="20" t="s">
        <v>77</v>
      </c>
      <c r="J14" s="20" t="s">
        <v>77</v>
      </c>
      <c r="K14" s="20" t="s">
        <v>77</v>
      </c>
      <c r="L14" s="20" t="s">
        <v>77</v>
      </c>
      <c r="M14" s="20" t="s">
        <v>77</v>
      </c>
      <c r="N14" s="20"/>
      <c r="O14" s="20" t="s">
        <v>72</v>
      </c>
      <c r="P14" s="20" t="s">
        <v>71</v>
      </c>
      <c r="Q14" s="20" t="s">
        <v>72</v>
      </c>
      <c r="R14" s="20" t="s">
        <v>71</v>
      </c>
      <c r="S14" s="20" t="s">
        <v>77</v>
      </c>
      <c r="T14" s="20" t="s">
        <v>77</v>
      </c>
      <c r="U14" s="20" t="s">
        <v>77</v>
      </c>
      <c r="V14" s="20" t="s">
        <v>77</v>
      </c>
      <c r="W14" s="20" t="s">
        <v>77</v>
      </c>
      <c r="X14" s="20"/>
      <c r="Y14" s="20" t="s">
        <v>78</v>
      </c>
      <c r="Z14" s="20" t="s">
        <v>78</v>
      </c>
      <c r="AA14" s="20" t="s">
        <v>77</v>
      </c>
      <c r="AB14" s="20" t="s">
        <v>77</v>
      </c>
      <c r="AC14" s="20" t="s">
        <v>77</v>
      </c>
    </row>
    <row r="15" spans="1:29" s="12" customFormat="1" ht="9" thickBot="1">
      <c r="A15" s="28"/>
      <c r="B15" s="16"/>
      <c r="C15" s="62"/>
      <c r="D15" s="27">
        <v>45</v>
      </c>
      <c r="E15" s="27">
        <v>45</v>
      </c>
      <c r="F15" s="27">
        <v>45</v>
      </c>
      <c r="G15" s="27">
        <v>31</v>
      </c>
      <c r="H15" s="27">
        <v>31</v>
      </c>
      <c r="I15" s="27">
        <v>45</v>
      </c>
      <c r="J15" s="27">
        <v>49</v>
      </c>
      <c r="K15" s="27">
        <v>54</v>
      </c>
      <c r="L15" s="27">
        <v>49</v>
      </c>
      <c r="M15" s="27">
        <v>45</v>
      </c>
      <c r="N15" s="27"/>
      <c r="O15" s="27">
        <v>54</v>
      </c>
      <c r="P15" s="27">
        <v>58</v>
      </c>
      <c r="Q15" s="27">
        <v>54</v>
      </c>
      <c r="R15" s="27">
        <v>58</v>
      </c>
      <c r="S15" s="27">
        <v>45</v>
      </c>
      <c r="T15" s="27">
        <v>49</v>
      </c>
      <c r="U15" s="27">
        <v>54</v>
      </c>
      <c r="V15" s="27">
        <v>49</v>
      </c>
      <c r="W15" s="27">
        <v>45</v>
      </c>
      <c r="X15" s="27"/>
      <c r="Y15" s="27">
        <v>31</v>
      </c>
      <c r="Z15" s="27">
        <v>31</v>
      </c>
      <c r="AA15" s="27">
        <v>45</v>
      </c>
      <c r="AB15" s="27">
        <v>45</v>
      </c>
      <c r="AC15" s="27">
        <v>45</v>
      </c>
    </row>
    <row r="16" spans="1:29" s="12" customFormat="1" ht="9" thickBot="1">
      <c r="A16" s="28"/>
      <c r="B16" s="16" t="s">
        <v>42</v>
      </c>
      <c r="C16" s="16"/>
      <c r="D16" s="29" t="str">
        <f aca="true" t="shared" si="1" ref="D16:M16">IF(D17&gt;D18,"OK","NG")</f>
        <v>OK</v>
      </c>
      <c r="E16" s="29" t="str">
        <f t="shared" si="1"/>
        <v>OK</v>
      </c>
      <c r="F16" s="29" t="str">
        <f t="shared" si="1"/>
        <v>OK</v>
      </c>
      <c r="G16" s="29" t="str">
        <f t="shared" si="1"/>
        <v>OK</v>
      </c>
      <c r="H16" s="29" t="str">
        <f t="shared" si="1"/>
        <v>OK</v>
      </c>
      <c r="I16" s="29" t="str">
        <f t="shared" si="1"/>
        <v>OK</v>
      </c>
      <c r="J16" s="29" t="str">
        <f t="shared" si="1"/>
        <v>OK</v>
      </c>
      <c r="K16" s="29" t="str">
        <f t="shared" si="1"/>
        <v>OK</v>
      </c>
      <c r="L16" s="29" t="str">
        <f t="shared" si="1"/>
        <v>OK</v>
      </c>
      <c r="M16" s="29" t="str">
        <f t="shared" si="1"/>
        <v>OK</v>
      </c>
      <c r="N16" s="29"/>
      <c r="O16" s="29" t="str">
        <f aca="true" t="shared" si="2" ref="O16:W16">IF(O17&gt;O18,"OK","NG")</f>
        <v>OK</v>
      </c>
      <c r="P16" s="29" t="str">
        <f t="shared" si="2"/>
        <v>OK</v>
      </c>
      <c r="Q16" s="29" t="str">
        <f t="shared" si="2"/>
        <v>OK</v>
      </c>
      <c r="R16" s="29" t="str">
        <f t="shared" si="2"/>
        <v>OK</v>
      </c>
      <c r="S16" s="29" t="str">
        <f t="shared" si="2"/>
        <v>OK</v>
      </c>
      <c r="T16" s="29" t="str">
        <f t="shared" si="2"/>
        <v>OK</v>
      </c>
      <c r="U16" s="29" t="str">
        <f t="shared" si="2"/>
        <v>OK</v>
      </c>
      <c r="V16" s="29" t="str">
        <f t="shared" si="2"/>
        <v>OK</v>
      </c>
      <c r="W16" s="29" t="str">
        <f t="shared" si="2"/>
        <v>OK</v>
      </c>
      <c r="X16" s="29"/>
      <c r="Y16" s="29" t="str">
        <f>IF(Y17&gt;Y18,"OK","NG")</f>
        <v>OK</v>
      </c>
      <c r="Z16" s="29" t="str">
        <f>IF(Z17&gt;Z18,"OK","NG")</f>
        <v>OK</v>
      </c>
      <c r="AA16" s="29" t="str">
        <f>IF(AA17&gt;AA18,"OK","NG")</f>
        <v>OK</v>
      </c>
      <c r="AB16" s="29" t="str">
        <f>IF(AB17&gt;AB18,"OK","NG")</f>
        <v>OK</v>
      </c>
      <c r="AC16" s="29" t="str">
        <f>IF(AC17&gt;AC18,"OK","NG")</f>
        <v>OK</v>
      </c>
    </row>
    <row r="17" spans="1:29" s="12" customFormat="1" ht="9" thickBot="1">
      <c r="A17" s="28"/>
      <c r="B17" s="16" t="s">
        <v>41</v>
      </c>
      <c r="C17" s="16"/>
      <c r="D17" s="30">
        <v>358</v>
      </c>
      <c r="E17" s="30">
        <v>358</v>
      </c>
      <c r="F17" s="30">
        <v>358</v>
      </c>
      <c r="G17" s="30">
        <v>248</v>
      </c>
      <c r="H17" s="30">
        <v>248</v>
      </c>
      <c r="I17" s="30">
        <v>358</v>
      </c>
      <c r="J17" s="30">
        <v>484.87</v>
      </c>
      <c r="K17" s="30">
        <v>520</v>
      </c>
      <c r="L17" s="30">
        <v>484.87</v>
      </c>
      <c r="M17" s="30">
        <v>358</v>
      </c>
      <c r="N17" s="30"/>
      <c r="O17" s="30">
        <v>534.42</v>
      </c>
      <c r="P17" s="30">
        <v>568.44</v>
      </c>
      <c r="Q17" s="30">
        <v>534.42</v>
      </c>
      <c r="R17" s="30">
        <v>568.44</v>
      </c>
      <c r="S17" s="30">
        <v>358</v>
      </c>
      <c r="T17" s="30">
        <v>484.87</v>
      </c>
      <c r="U17" s="30">
        <v>520</v>
      </c>
      <c r="V17" s="30">
        <v>484.87</v>
      </c>
      <c r="W17" s="30">
        <v>358</v>
      </c>
      <c r="X17" s="30"/>
      <c r="Y17" s="30">
        <v>248</v>
      </c>
      <c r="Z17" s="30">
        <v>248</v>
      </c>
      <c r="AA17" s="30">
        <v>358</v>
      </c>
      <c r="AB17" s="30">
        <v>358</v>
      </c>
      <c r="AC17" s="30">
        <v>358</v>
      </c>
    </row>
    <row r="18" spans="1:29" s="34" customFormat="1" ht="9" thickBot="1">
      <c r="A18" s="31"/>
      <c r="B18" s="32" t="s">
        <v>38</v>
      </c>
      <c r="C18" s="32"/>
      <c r="D18" s="33">
        <f aca="true" t="shared" si="3" ref="D18:AC18">MAX(D19:D21)</f>
        <v>289.2482123270458</v>
      </c>
      <c r="E18" s="33">
        <f t="shared" si="3"/>
        <v>311.0203698506721</v>
      </c>
      <c r="F18" s="33">
        <f t="shared" si="3"/>
        <v>289.2482123270458</v>
      </c>
      <c r="G18" s="33">
        <f t="shared" si="3"/>
        <v>164.355844873045</v>
      </c>
      <c r="H18" s="33">
        <f t="shared" si="3"/>
        <v>164.355844873045</v>
      </c>
      <c r="I18" s="33">
        <f t="shared" si="3"/>
        <v>297.87234514416605</v>
      </c>
      <c r="J18" s="33">
        <f t="shared" si="3"/>
        <v>406.011975</v>
      </c>
      <c r="K18" s="33">
        <f t="shared" si="3"/>
        <v>433.825025</v>
      </c>
      <c r="L18" s="33">
        <f t="shared" si="3"/>
        <v>406.011975</v>
      </c>
      <c r="M18" s="33">
        <f t="shared" si="3"/>
        <v>294.07670869994274</v>
      </c>
      <c r="N18" s="33"/>
      <c r="O18" s="33">
        <f t="shared" si="3"/>
        <v>456.12179119904954</v>
      </c>
      <c r="P18" s="33">
        <f t="shared" si="3"/>
        <v>475.1742664901443</v>
      </c>
      <c r="Q18" s="33">
        <f t="shared" si="3"/>
        <v>456.12179119904954</v>
      </c>
      <c r="R18" s="33">
        <f t="shared" si="3"/>
        <v>475.1742664901443</v>
      </c>
      <c r="S18" s="33">
        <f t="shared" si="3"/>
        <v>297.87234514416605</v>
      </c>
      <c r="T18" s="33">
        <f t="shared" si="3"/>
        <v>406.011975</v>
      </c>
      <c r="U18" s="33">
        <f t="shared" si="3"/>
        <v>433.825025</v>
      </c>
      <c r="V18" s="33">
        <f t="shared" si="3"/>
        <v>406.011975</v>
      </c>
      <c r="W18" s="33">
        <f t="shared" si="3"/>
        <v>294.07670869994274</v>
      </c>
      <c r="X18" s="33"/>
      <c r="Y18" s="33">
        <f t="shared" si="3"/>
        <v>164.355844873045</v>
      </c>
      <c r="Z18" s="33">
        <f t="shared" si="3"/>
        <v>164.355844873045</v>
      </c>
      <c r="AA18" s="33">
        <f t="shared" si="3"/>
        <v>289.2482123270458</v>
      </c>
      <c r="AB18" s="33">
        <f t="shared" si="3"/>
        <v>311.0203698506721</v>
      </c>
      <c r="AC18" s="33">
        <f t="shared" si="3"/>
        <v>289.2482123270458</v>
      </c>
    </row>
    <row r="19" spans="1:29" s="12" customFormat="1" ht="8.25">
      <c r="A19" s="28"/>
      <c r="B19" s="35" t="s">
        <v>31</v>
      </c>
      <c r="C19" s="36"/>
      <c r="D19" s="37">
        <f aca="true" t="shared" si="4" ref="D19:AC19">1.4*D22</f>
        <v>228.21163026666665</v>
      </c>
      <c r="E19" s="37">
        <f t="shared" si="4"/>
        <v>246.28483133333327</v>
      </c>
      <c r="F19" s="37">
        <f t="shared" si="4"/>
        <v>228.21163026666665</v>
      </c>
      <c r="G19" s="37">
        <f t="shared" si="4"/>
        <v>129.269784</v>
      </c>
      <c r="H19" s="37">
        <f t="shared" si="4"/>
        <v>129.269784</v>
      </c>
      <c r="I19" s="37">
        <f t="shared" si="4"/>
        <v>228.27166133333327</v>
      </c>
      <c r="J19" s="37">
        <f t="shared" si="4"/>
        <v>257.50795</v>
      </c>
      <c r="K19" s="37">
        <f t="shared" si="4"/>
        <v>274.7393833333333</v>
      </c>
      <c r="L19" s="37">
        <f t="shared" si="4"/>
        <v>257.50795</v>
      </c>
      <c r="M19" s="37">
        <f t="shared" si="4"/>
        <v>223.58883773333332</v>
      </c>
      <c r="N19" s="37"/>
      <c r="O19" s="37">
        <f t="shared" si="4"/>
        <v>363.403166</v>
      </c>
      <c r="P19" s="37">
        <f t="shared" si="4"/>
        <v>382.4056786666665</v>
      </c>
      <c r="Q19" s="37">
        <f t="shared" si="4"/>
        <v>363.403166</v>
      </c>
      <c r="R19" s="37">
        <f t="shared" si="4"/>
        <v>382.4056786666665</v>
      </c>
      <c r="S19" s="37">
        <f t="shared" si="4"/>
        <v>228.27166133333327</v>
      </c>
      <c r="T19" s="37">
        <f t="shared" si="4"/>
        <v>257.50795</v>
      </c>
      <c r="U19" s="37">
        <f t="shared" si="4"/>
        <v>274.7393833333333</v>
      </c>
      <c r="V19" s="37">
        <f t="shared" si="4"/>
        <v>257.50795</v>
      </c>
      <c r="W19" s="37">
        <f t="shared" si="4"/>
        <v>223.58883773333332</v>
      </c>
      <c r="X19" s="37"/>
      <c r="Y19" s="37">
        <f t="shared" si="4"/>
        <v>129.269784</v>
      </c>
      <c r="Z19" s="37">
        <f t="shared" si="4"/>
        <v>129.269784</v>
      </c>
      <c r="AA19" s="37">
        <f t="shared" si="4"/>
        <v>228.21163026666665</v>
      </c>
      <c r="AB19" s="37">
        <f t="shared" si="4"/>
        <v>246.28483133333327</v>
      </c>
      <c r="AC19" s="37">
        <f t="shared" si="4"/>
        <v>228.21163026666665</v>
      </c>
    </row>
    <row r="20" spans="1:29" s="12" customFormat="1" ht="8.25">
      <c r="A20" s="28"/>
      <c r="B20" s="38" t="s">
        <v>29</v>
      </c>
      <c r="C20" s="38"/>
      <c r="D20" s="39">
        <f aca="true" t="shared" si="5" ref="D20:AC20">(1.2*D22)+(1.6*D24)+(0.5*(D25+D26))</f>
        <v>289.2482123270458</v>
      </c>
      <c r="E20" s="39">
        <f t="shared" si="5"/>
        <v>311.0203698506721</v>
      </c>
      <c r="F20" s="39">
        <f t="shared" si="5"/>
        <v>289.2482123270458</v>
      </c>
      <c r="G20" s="39">
        <f t="shared" si="5"/>
        <v>164.355844873045</v>
      </c>
      <c r="H20" s="39">
        <f t="shared" si="5"/>
        <v>164.355844873045</v>
      </c>
      <c r="I20" s="39">
        <f t="shared" si="5"/>
        <v>297.87234514416605</v>
      </c>
      <c r="J20" s="39">
        <f t="shared" si="5"/>
        <v>406.011975</v>
      </c>
      <c r="K20" s="39">
        <f t="shared" si="5"/>
        <v>433.825025</v>
      </c>
      <c r="L20" s="39">
        <f t="shared" si="5"/>
        <v>406.011975</v>
      </c>
      <c r="M20" s="39">
        <f t="shared" si="5"/>
        <v>294.07670869994274</v>
      </c>
      <c r="N20" s="39"/>
      <c r="O20" s="39">
        <f t="shared" si="5"/>
        <v>456.12179119904954</v>
      </c>
      <c r="P20" s="39">
        <f t="shared" si="5"/>
        <v>475.1742664901443</v>
      </c>
      <c r="Q20" s="39">
        <f t="shared" si="5"/>
        <v>456.12179119904954</v>
      </c>
      <c r="R20" s="39">
        <f t="shared" si="5"/>
        <v>475.1742664901443</v>
      </c>
      <c r="S20" s="39">
        <f t="shared" si="5"/>
        <v>297.87234514416605</v>
      </c>
      <c r="T20" s="39">
        <f t="shared" si="5"/>
        <v>406.011975</v>
      </c>
      <c r="U20" s="39">
        <f t="shared" si="5"/>
        <v>433.825025</v>
      </c>
      <c r="V20" s="39">
        <f t="shared" si="5"/>
        <v>406.011975</v>
      </c>
      <c r="W20" s="39">
        <f t="shared" si="5"/>
        <v>294.07670869994274</v>
      </c>
      <c r="X20" s="39"/>
      <c r="Y20" s="39">
        <f t="shared" si="5"/>
        <v>164.355844873045</v>
      </c>
      <c r="Z20" s="39">
        <f t="shared" si="5"/>
        <v>164.355844873045</v>
      </c>
      <c r="AA20" s="39">
        <f t="shared" si="5"/>
        <v>289.2482123270458</v>
      </c>
      <c r="AB20" s="39">
        <f t="shared" si="5"/>
        <v>311.0203698506721</v>
      </c>
      <c r="AC20" s="39">
        <f t="shared" si="5"/>
        <v>289.2482123270458</v>
      </c>
    </row>
    <row r="21" spans="1:29" s="12" customFormat="1" ht="9" thickBot="1">
      <c r="A21" s="28"/>
      <c r="B21" s="16" t="s">
        <v>30</v>
      </c>
      <c r="C21" s="16"/>
      <c r="D21" s="40">
        <f aca="true" t="shared" si="6" ref="D21:AC21">(1.2*D22)+(1*D24)+(1.6*(D25+D26))</f>
        <v>260.85880537940363</v>
      </c>
      <c r="E21" s="40">
        <f t="shared" si="6"/>
        <v>282.99227203167004</v>
      </c>
      <c r="F21" s="40">
        <f t="shared" si="6"/>
        <v>260.85880537940363</v>
      </c>
      <c r="G21" s="40">
        <f t="shared" si="6"/>
        <v>144.27340504565313</v>
      </c>
      <c r="H21" s="40">
        <f t="shared" si="6"/>
        <v>144.27340504565313</v>
      </c>
      <c r="I21" s="40">
        <f t="shared" si="6"/>
        <v>269.26001221510376</v>
      </c>
      <c r="J21" s="40">
        <f t="shared" si="6"/>
        <v>355.9611</v>
      </c>
      <c r="K21" s="40">
        <f t="shared" si="6"/>
        <v>380.2509</v>
      </c>
      <c r="L21" s="40">
        <f t="shared" si="6"/>
        <v>355.9611</v>
      </c>
      <c r="M21" s="40">
        <f t="shared" si="6"/>
        <v>262.4409305124642</v>
      </c>
      <c r="N21" s="40"/>
      <c r="O21" s="40">
        <f t="shared" si="6"/>
        <v>416.85500812440597</v>
      </c>
      <c r="P21" s="40">
        <f t="shared" si="6"/>
        <v>435.22192130634016</v>
      </c>
      <c r="Q21" s="40">
        <f t="shared" si="6"/>
        <v>416.85500812440597</v>
      </c>
      <c r="R21" s="40">
        <f t="shared" si="6"/>
        <v>435.22192130634016</v>
      </c>
      <c r="S21" s="40">
        <f t="shared" si="6"/>
        <v>269.26001221510376</v>
      </c>
      <c r="T21" s="40">
        <f t="shared" si="6"/>
        <v>355.9611</v>
      </c>
      <c r="U21" s="40">
        <f t="shared" si="6"/>
        <v>380.2509</v>
      </c>
      <c r="V21" s="40">
        <f t="shared" si="6"/>
        <v>355.9611</v>
      </c>
      <c r="W21" s="40">
        <f t="shared" si="6"/>
        <v>262.4409305124642</v>
      </c>
      <c r="X21" s="40"/>
      <c r="Y21" s="40">
        <f t="shared" si="6"/>
        <v>144.27340504565313</v>
      </c>
      <c r="Z21" s="40">
        <f t="shared" si="6"/>
        <v>144.27340504565313</v>
      </c>
      <c r="AA21" s="40">
        <f t="shared" si="6"/>
        <v>260.85880537940363</v>
      </c>
      <c r="AB21" s="40">
        <f t="shared" si="6"/>
        <v>282.99227203167004</v>
      </c>
      <c r="AC21" s="40">
        <f t="shared" si="6"/>
        <v>260.85880537940363</v>
      </c>
    </row>
    <row r="22" spans="1:29" s="12" customFormat="1" ht="8.25">
      <c r="A22" s="28"/>
      <c r="B22" s="35" t="s">
        <v>34</v>
      </c>
      <c r="C22" s="36"/>
      <c r="D22" s="37">
        <f aca="true" t="shared" si="7" ref="D22:M22">(SUM(D73:D85)+($C$4*SUM(D32:D44))+($C$5*SUM(D32:D44))+($C$6*SUM(D32:D42))+($C$7*SUM(D46:D58))+($C$8*SUM(D43:D44))+(D15*D28)+D86)/1000</f>
        <v>163.00830733333333</v>
      </c>
      <c r="E22" s="37">
        <f t="shared" si="7"/>
        <v>175.91773666666663</v>
      </c>
      <c r="F22" s="37">
        <f t="shared" si="7"/>
        <v>163.00830733333333</v>
      </c>
      <c r="G22" s="37">
        <f t="shared" si="7"/>
        <v>92.33556</v>
      </c>
      <c r="H22" s="37">
        <f t="shared" si="7"/>
        <v>92.33556</v>
      </c>
      <c r="I22" s="37">
        <f t="shared" si="7"/>
        <v>163.05118666666664</v>
      </c>
      <c r="J22" s="37">
        <f t="shared" si="7"/>
        <v>183.93425</v>
      </c>
      <c r="K22" s="37">
        <f t="shared" si="7"/>
        <v>196.24241666666666</v>
      </c>
      <c r="L22" s="37">
        <f t="shared" si="7"/>
        <v>183.93425</v>
      </c>
      <c r="M22" s="37">
        <f t="shared" si="7"/>
        <v>159.70631266666666</v>
      </c>
      <c r="N22" s="37"/>
      <c r="O22" s="37">
        <f aca="true" t="shared" si="8" ref="O22:W22">(SUM(O73:O85)+($C$4*SUM(O32:O44))+($C$5*SUM(O32:O44))+($C$6*SUM(O32:O42))+($C$7*SUM(O46:O58))+($C$8*SUM(O43:O44))+(O15*O28)+O86)/1000</f>
        <v>259.57369</v>
      </c>
      <c r="P22" s="37">
        <f t="shared" si="8"/>
        <v>273.14691333333326</v>
      </c>
      <c r="Q22" s="37">
        <f t="shared" si="8"/>
        <v>259.57369</v>
      </c>
      <c r="R22" s="37">
        <f t="shared" si="8"/>
        <v>273.14691333333326</v>
      </c>
      <c r="S22" s="37">
        <f t="shared" si="8"/>
        <v>163.05118666666664</v>
      </c>
      <c r="T22" s="37">
        <f t="shared" si="8"/>
        <v>183.93425</v>
      </c>
      <c r="U22" s="37">
        <f t="shared" si="8"/>
        <v>196.24241666666666</v>
      </c>
      <c r="V22" s="37">
        <f t="shared" si="8"/>
        <v>183.93425</v>
      </c>
      <c r="W22" s="37">
        <f t="shared" si="8"/>
        <v>159.70631266666666</v>
      </c>
      <c r="X22" s="37"/>
      <c r="Y22" s="37">
        <f>(SUM(Y73:Y85)+($C$4*SUM(Y32:Y44))+($C$5*SUM(Y32:Y44))+($C$6*SUM(Y32:Y42))+($C$7*SUM(Y46:Y58))+($C$8*SUM(Y43:Y44))+(Y15*Y28)+Y86)/1000</f>
        <v>92.33556</v>
      </c>
      <c r="Z22" s="37">
        <f>(SUM(Z73:Z85)+($C$4*SUM(Z32:Z44))+($C$5*SUM(Z32:Z44))+($C$6*SUM(Z32:Z42))+($C$7*SUM(Z46:Z58))+($C$8*SUM(Z43:Z44))+(Z15*Z28)+Z86)/1000</f>
        <v>92.33556</v>
      </c>
      <c r="AA22" s="37">
        <f>(SUM(AA73:AA85)+($C$4*SUM(AA32:AA44))+($C$5*SUM(AA32:AA44))+($C$6*SUM(AA32:AA42))+($C$7*SUM(AA46:AA58))+($C$8*SUM(AA43:AA44))+(AA15*AA28)+AA86)/1000</f>
        <v>163.00830733333333</v>
      </c>
      <c r="AB22" s="37">
        <f>(SUM(AB73:AB85)+($C$4*SUM(AB32:AB44))+($C$5*SUM(AB32:AB44))+($C$6*SUM(AB32:AB42))+($C$7*SUM(AB46:AB58))+($C$8*SUM(AB43:AB44))+(AB15*AB28)+AB86)/1000</f>
        <v>175.91773666666663</v>
      </c>
      <c r="AC22" s="37">
        <f>(SUM(AC73:AC85)+($C$4*SUM(AC32:AC44))+($C$5*SUM(AC32:AC44))+($C$6*SUM(AC32:AC42))+($C$7*SUM(AC46:AC58))+($C$8*SUM(AC43:AC44))+(AC15*AC28)+AC86)/1000</f>
        <v>163.00830733333333</v>
      </c>
    </row>
    <row r="23" spans="1:29" s="12" customFormat="1" ht="8.25">
      <c r="A23" s="28"/>
      <c r="B23" s="41" t="s">
        <v>35</v>
      </c>
      <c r="C23" s="38"/>
      <c r="D23" s="39">
        <f aca="true" t="shared" si="9" ref="D23:AC23">((D60*D32)+(D61*D33)+(D62*D34)+(D63*D35)+(D64*D36)+(D65*D37)+(D66*D38)+(D67*D39)+(D68*D40)+(D69*D41)+(D70*D42))/1000</f>
        <v>123.9194</v>
      </c>
      <c r="E23" s="39">
        <f t="shared" si="9"/>
        <v>134.93179999999998</v>
      </c>
      <c r="F23" s="39">
        <f t="shared" si="9"/>
        <v>123.9194</v>
      </c>
      <c r="G23" s="39">
        <f t="shared" si="9"/>
        <v>57.8055</v>
      </c>
      <c r="H23" s="39">
        <f t="shared" si="9"/>
        <v>57.8055</v>
      </c>
      <c r="I23" s="39">
        <f t="shared" si="9"/>
        <v>138.8648</v>
      </c>
      <c r="J23" s="39">
        <f t="shared" si="9"/>
        <v>277.725</v>
      </c>
      <c r="K23" s="39">
        <f t="shared" si="9"/>
        <v>297.275</v>
      </c>
      <c r="L23" s="39">
        <f t="shared" si="9"/>
        <v>277.725</v>
      </c>
      <c r="M23" s="39">
        <f t="shared" si="9"/>
        <v>138.8648</v>
      </c>
      <c r="N23" s="39"/>
      <c r="O23" s="39">
        <f t="shared" si="9"/>
        <v>213.9506</v>
      </c>
      <c r="P23" s="39">
        <f t="shared" si="9"/>
        <v>218.96919999999997</v>
      </c>
      <c r="Q23" s="39">
        <f t="shared" si="9"/>
        <v>213.9506</v>
      </c>
      <c r="R23" s="39">
        <f t="shared" si="9"/>
        <v>218.96919999999997</v>
      </c>
      <c r="S23" s="39">
        <f t="shared" si="9"/>
        <v>138.8648</v>
      </c>
      <c r="T23" s="39">
        <f t="shared" si="9"/>
        <v>277.725</v>
      </c>
      <c r="U23" s="39">
        <f t="shared" si="9"/>
        <v>297.275</v>
      </c>
      <c r="V23" s="39">
        <f t="shared" si="9"/>
        <v>277.725</v>
      </c>
      <c r="W23" s="39">
        <f t="shared" si="9"/>
        <v>138.8648</v>
      </c>
      <c r="X23" s="39"/>
      <c r="Y23" s="39">
        <f t="shared" si="9"/>
        <v>57.8055</v>
      </c>
      <c r="Z23" s="39">
        <f t="shared" si="9"/>
        <v>57.8055</v>
      </c>
      <c r="AA23" s="39">
        <f t="shared" si="9"/>
        <v>123.9194</v>
      </c>
      <c r="AB23" s="39">
        <f t="shared" si="9"/>
        <v>134.93179999999998</v>
      </c>
      <c r="AC23" s="39">
        <f t="shared" si="9"/>
        <v>123.9194</v>
      </c>
    </row>
    <row r="24" spans="1:29" s="12" customFormat="1" ht="8.25">
      <c r="A24" s="28"/>
      <c r="B24" s="41" t="s">
        <v>40</v>
      </c>
      <c r="C24" s="38"/>
      <c r="D24" s="39">
        <f aca="true" t="shared" si="10" ref="D24:AC24">D23*D27</f>
        <v>56.89163657940363</v>
      </c>
      <c r="E24" s="39">
        <f t="shared" si="10"/>
        <v>60.15778803167012</v>
      </c>
      <c r="F24" s="39">
        <f t="shared" si="10"/>
        <v>56.89163657940363</v>
      </c>
      <c r="G24" s="39">
        <f t="shared" si="10"/>
        <v>33.47073304565312</v>
      </c>
      <c r="H24" s="39">
        <f t="shared" si="10"/>
        <v>33.47073304565312</v>
      </c>
      <c r="I24" s="39">
        <f t="shared" si="10"/>
        <v>61.5233882151038</v>
      </c>
      <c r="J24" s="39">
        <f t="shared" si="10"/>
        <v>111.09000000000002</v>
      </c>
      <c r="K24" s="39">
        <f t="shared" si="10"/>
        <v>118.91</v>
      </c>
      <c r="L24" s="39">
        <f t="shared" si="10"/>
        <v>111.09000000000002</v>
      </c>
      <c r="M24" s="39">
        <f t="shared" si="10"/>
        <v>62.373755312464226</v>
      </c>
      <c r="N24" s="39"/>
      <c r="O24" s="39">
        <f t="shared" si="10"/>
        <v>86.76218012440596</v>
      </c>
      <c r="P24" s="39">
        <f t="shared" si="10"/>
        <v>88.40482530634027</v>
      </c>
      <c r="Q24" s="39">
        <f t="shared" si="10"/>
        <v>86.76218012440596</v>
      </c>
      <c r="R24" s="39">
        <f t="shared" si="10"/>
        <v>88.40482530634027</v>
      </c>
      <c r="S24" s="39">
        <f t="shared" si="10"/>
        <v>61.5233882151038</v>
      </c>
      <c r="T24" s="39">
        <f t="shared" si="10"/>
        <v>111.09000000000002</v>
      </c>
      <c r="U24" s="39">
        <f t="shared" si="10"/>
        <v>118.91</v>
      </c>
      <c r="V24" s="39">
        <f t="shared" si="10"/>
        <v>111.09000000000002</v>
      </c>
      <c r="W24" s="39">
        <f t="shared" si="10"/>
        <v>62.373755312464226</v>
      </c>
      <c r="X24" s="39"/>
      <c r="Y24" s="39">
        <f t="shared" si="10"/>
        <v>33.47073304565312</v>
      </c>
      <c r="Z24" s="39">
        <f t="shared" si="10"/>
        <v>33.47073304565312</v>
      </c>
      <c r="AA24" s="39">
        <f t="shared" si="10"/>
        <v>56.89163657940363</v>
      </c>
      <c r="AB24" s="39">
        <f t="shared" si="10"/>
        <v>60.15778803167012</v>
      </c>
      <c r="AC24" s="39">
        <f t="shared" si="10"/>
        <v>56.89163657940363</v>
      </c>
    </row>
    <row r="25" spans="1:29" s="12" customFormat="1" ht="8.25">
      <c r="A25" s="28"/>
      <c r="B25" s="38" t="s">
        <v>36</v>
      </c>
      <c r="C25" s="38"/>
      <c r="D25" s="39">
        <f aca="true" t="shared" si="11" ref="D25:AC25">((D71*D43)+(D72*D44))/1000</f>
        <v>4.1786</v>
      </c>
      <c r="E25" s="39">
        <f t="shared" si="11"/>
        <v>5.866599999999999</v>
      </c>
      <c r="F25" s="39">
        <f t="shared" si="11"/>
        <v>4.1786</v>
      </c>
      <c r="G25" s="39">
        <f t="shared" si="11"/>
        <v>0</v>
      </c>
      <c r="H25" s="39">
        <f t="shared" si="11"/>
        <v>0</v>
      </c>
      <c r="I25" s="39">
        <f t="shared" si="11"/>
        <v>6.0376</v>
      </c>
      <c r="J25" s="39">
        <f t="shared" si="11"/>
        <v>12.075</v>
      </c>
      <c r="K25" s="39">
        <f t="shared" si="11"/>
        <v>12.925</v>
      </c>
      <c r="L25" s="39">
        <f t="shared" si="11"/>
        <v>12.075</v>
      </c>
      <c r="M25" s="39">
        <f t="shared" si="11"/>
        <v>4.2098</v>
      </c>
      <c r="N25" s="39"/>
      <c r="O25" s="39">
        <f t="shared" si="11"/>
        <v>9.302200000000001</v>
      </c>
      <c r="P25" s="39">
        <f t="shared" si="11"/>
        <v>9.5204</v>
      </c>
      <c r="Q25" s="39">
        <f t="shared" si="11"/>
        <v>9.302200000000001</v>
      </c>
      <c r="R25" s="39">
        <f t="shared" si="11"/>
        <v>9.5204</v>
      </c>
      <c r="S25" s="39">
        <f t="shared" si="11"/>
        <v>6.0376</v>
      </c>
      <c r="T25" s="39">
        <f t="shared" si="11"/>
        <v>12.075</v>
      </c>
      <c r="U25" s="39">
        <f t="shared" si="11"/>
        <v>12.925</v>
      </c>
      <c r="V25" s="39">
        <f t="shared" si="11"/>
        <v>12.075</v>
      </c>
      <c r="W25" s="39">
        <f t="shared" si="11"/>
        <v>4.2098</v>
      </c>
      <c r="X25" s="39"/>
      <c r="Y25" s="39">
        <f t="shared" si="11"/>
        <v>0</v>
      </c>
      <c r="Z25" s="39">
        <f t="shared" si="11"/>
        <v>0</v>
      </c>
      <c r="AA25" s="39">
        <f t="shared" si="11"/>
        <v>4.1786</v>
      </c>
      <c r="AB25" s="39">
        <f t="shared" si="11"/>
        <v>5.866599999999999</v>
      </c>
      <c r="AC25" s="39">
        <f t="shared" si="11"/>
        <v>4.1786</v>
      </c>
    </row>
    <row r="26" spans="1:29" s="12" customFormat="1" ht="9" thickBot="1">
      <c r="A26" s="28"/>
      <c r="B26" s="16" t="s">
        <v>37</v>
      </c>
      <c r="C26" s="16"/>
      <c r="D26" s="40">
        <f aca="true" t="shared" si="12" ref="D26:M26">(($C$9*D43)+($C$9*D44))/1000</f>
        <v>1.04465</v>
      </c>
      <c r="E26" s="40">
        <f t="shared" si="12"/>
        <v>1.4666499999999998</v>
      </c>
      <c r="F26" s="40">
        <f t="shared" si="12"/>
        <v>1.04465</v>
      </c>
      <c r="G26" s="40">
        <f t="shared" si="12"/>
        <v>0</v>
      </c>
      <c r="H26" s="40">
        <f t="shared" si="12"/>
        <v>0</v>
      </c>
      <c r="I26" s="40">
        <f t="shared" si="12"/>
        <v>1.5094</v>
      </c>
      <c r="J26" s="40">
        <f t="shared" si="12"/>
        <v>3.01875</v>
      </c>
      <c r="K26" s="40">
        <f t="shared" si="12"/>
        <v>3.23125</v>
      </c>
      <c r="L26" s="40">
        <f t="shared" si="12"/>
        <v>3.01875</v>
      </c>
      <c r="M26" s="40">
        <f t="shared" si="12"/>
        <v>1.05245</v>
      </c>
      <c r="N26" s="40"/>
      <c r="O26" s="40">
        <f aca="true" t="shared" si="13" ref="O26:W26">(($C$9*O43)+($C$9*O44))/1000</f>
        <v>2.3255500000000002</v>
      </c>
      <c r="P26" s="40">
        <f t="shared" si="13"/>
        <v>2.3801</v>
      </c>
      <c r="Q26" s="40">
        <f t="shared" si="13"/>
        <v>2.3255500000000002</v>
      </c>
      <c r="R26" s="40">
        <f t="shared" si="13"/>
        <v>2.3801</v>
      </c>
      <c r="S26" s="40">
        <f t="shared" si="13"/>
        <v>1.5094</v>
      </c>
      <c r="T26" s="40">
        <f t="shared" si="13"/>
        <v>3.01875</v>
      </c>
      <c r="U26" s="40">
        <f t="shared" si="13"/>
        <v>3.23125</v>
      </c>
      <c r="V26" s="40">
        <f t="shared" si="13"/>
        <v>3.01875</v>
      </c>
      <c r="W26" s="40">
        <f t="shared" si="13"/>
        <v>1.05245</v>
      </c>
      <c r="X26" s="40"/>
      <c r="Y26" s="40">
        <f>(($C$9*Y43)+($C$9*Y44))/1000</f>
        <v>0</v>
      </c>
      <c r="Z26" s="40">
        <f>(($C$9*Z43)+($C$9*Z44))/1000</f>
        <v>0</v>
      </c>
      <c r="AA26" s="40">
        <f>(($C$9*AA43)+($C$9*AA44))/1000</f>
        <v>1.04465</v>
      </c>
      <c r="AB26" s="40">
        <f>(($C$9*AB43)+($C$9*AB44))/1000</f>
        <v>1.4666499999999998</v>
      </c>
      <c r="AC26" s="40">
        <f>(($C$9*AC43)+($C$9*AC44))/1000</f>
        <v>1.04465</v>
      </c>
    </row>
    <row r="27" spans="1:29" s="45" customFormat="1" ht="9" thickBot="1">
      <c r="A27" s="42"/>
      <c r="B27" s="43" t="s">
        <v>27</v>
      </c>
      <c r="C27" s="43"/>
      <c r="D27" s="44">
        <f aca="true" t="shared" si="14" ref="D27:M27">IF(0.25+(15/(($C$10*D45)^0.5))&gt;0.4,IF(0.25+(15/(($C$10*D45)^0.5))&gt;1,1,0.25+(15/(($C$10*D45)^0.5))),0.4)</f>
        <v>0.45910193706073166</v>
      </c>
      <c r="E27" s="44">
        <f t="shared" si="14"/>
        <v>0.445838475671933</v>
      </c>
      <c r="F27" s="44">
        <f t="shared" si="14"/>
        <v>0.45910193706073166</v>
      </c>
      <c r="G27" s="44">
        <f t="shared" si="14"/>
        <v>0.5790233290197839</v>
      </c>
      <c r="H27" s="44">
        <f t="shared" si="14"/>
        <v>0.5790233290197839</v>
      </c>
      <c r="I27" s="44">
        <f t="shared" si="14"/>
        <v>0.4430452369146378</v>
      </c>
      <c r="J27" s="44">
        <f t="shared" si="14"/>
        <v>0.4</v>
      </c>
      <c r="K27" s="44">
        <f t="shared" si="14"/>
        <v>0.4</v>
      </c>
      <c r="L27" s="44">
        <f t="shared" si="14"/>
        <v>0.4</v>
      </c>
      <c r="M27" s="44">
        <f t="shared" si="14"/>
        <v>0.4491689421110622</v>
      </c>
      <c r="N27" s="44"/>
      <c r="O27" s="44">
        <f aca="true" t="shared" si="15" ref="O27:W27">IF(0.25+(15/(($C$10*O45)^0.5))&gt;0.4,IF(0.25+(15/(($C$10*O45)^0.5))&gt;1,1,0.25+(15/(($C$10*O45)^0.5))),0.4)</f>
        <v>0.40552435994293057</v>
      </c>
      <c r="P27" s="44">
        <f t="shared" si="15"/>
        <v>0.4037317819416625</v>
      </c>
      <c r="Q27" s="44">
        <f t="shared" si="15"/>
        <v>0.40552435994293057</v>
      </c>
      <c r="R27" s="44">
        <f t="shared" si="15"/>
        <v>0.4037317819416625</v>
      </c>
      <c r="S27" s="44">
        <f t="shared" si="15"/>
        <v>0.4430452369146378</v>
      </c>
      <c r="T27" s="44">
        <f t="shared" si="15"/>
        <v>0.4</v>
      </c>
      <c r="U27" s="44">
        <f t="shared" si="15"/>
        <v>0.4</v>
      </c>
      <c r="V27" s="44">
        <f t="shared" si="15"/>
        <v>0.4</v>
      </c>
      <c r="W27" s="44">
        <f t="shared" si="15"/>
        <v>0.4491689421110622</v>
      </c>
      <c r="X27" s="44"/>
      <c r="Y27" s="44">
        <f>IF(0.25+(15/(($C$10*Y45)^0.5))&gt;0.4,IF(0.25+(15/(($C$10*Y45)^0.5))&gt;1,1,0.25+(15/(($C$10*Y45)^0.5))),0.4)</f>
        <v>0.5790233290197839</v>
      </c>
      <c r="Z27" s="44">
        <f>IF(0.25+(15/(($C$10*Z45)^0.5))&gt;0.4,IF(0.25+(15/(($C$10*Z45)^0.5))&gt;1,1,0.25+(15/(($C$10*Z45)^0.5))),0.4)</f>
        <v>0.5790233290197839</v>
      </c>
      <c r="AA27" s="44">
        <f>IF(0.25+(15/(($C$10*AA45)^0.5))&gt;0.4,IF(0.25+(15/(($C$10*AA45)^0.5))&gt;1,1,0.25+(15/(($C$10*AA45)^0.5))),0.4)</f>
        <v>0.45910193706073166</v>
      </c>
      <c r="AB27" s="44">
        <f>IF(0.25+(15/(($C$10*AB45)^0.5))&gt;0.4,IF(0.25+(15/(($C$10*AB45)^0.5))&gt;1,1,0.25+(15/(($C$10*AB45)^0.5))),0.4)</f>
        <v>0.445838475671933</v>
      </c>
      <c r="AC27" s="44">
        <f>IF(0.25+(15/(($C$10*AC45)^0.5))&gt;0.4,IF(0.25+(15/(($C$10*AC45)^0.5))&gt;1,1,0.25+(15/(($C$10*AC45)^0.5))),0.4)</f>
        <v>0.45910193706073166</v>
      </c>
    </row>
    <row r="28" spans="1:29" s="12" customFormat="1" ht="8.25">
      <c r="A28" s="28"/>
      <c r="B28" s="35" t="s">
        <v>43</v>
      </c>
      <c r="C28" s="36"/>
      <c r="D28" s="46">
        <v>13.3333333333333</v>
      </c>
      <c r="E28" s="46">
        <v>13.3333333333333</v>
      </c>
      <c r="F28" s="46">
        <v>13.3333333333333</v>
      </c>
      <c r="G28" s="46">
        <v>13.3333333333333</v>
      </c>
      <c r="H28" s="46">
        <v>13.3333333333333</v>
      </c>
      <c r="I28" s="46">
        <v>13.3333333333333</v>
      </c>
      <c r="J28" s="46">
        <v>13.3333333333333</v>
      </c>
      <c r="K28" s="46">
        <v>13.3333333333333</v>
      </c>
      <c r="L28" s="46">
        <v>13.3333333333333</v>
      </c>
      <c r="M28" s="46">
        <v>13.3333333333333</v>
      </c>
      <c r="N28" s="46"/>
      <c r="O28" s="46">
        <v>13.3333333333333</v>
      </c>
      <c r="P28" s="46">
        <v>13.3333333333333</v>
      </c>
      <c r="Q28" s="46">
        <v>13.3333333333333</v>
      </c>
      <c r="R28" s="46">
        <v>13.3333333333333</v>
      </c>
      <c r="S28" s="46">
        <v>13.3333333333333</v>
      </c>
      <c r="T28" s="46">
        <v>13.3333333333333</v>
      </c>
      <c r="U28" s="46">
        <v>13.3333333333333</v>
      </c>
      <c r="V28" s="46">
        <v>13.3333333333333</v>
      </c>
      <c r="W28" s="46">
        <v>13.3333333333333</v>
      </c>
      <c r="X28" s="46"/>
      <c r="Y28" s="46">
        <v>13.3333333333333</v>
      </c>
      <c r="Z28" s="46">
        <v>13.3333333333333</v>
      </c>
      <c r="AA28" s="46">
        <v>13.3333333333333</v>
      </c>
      <c r="AB28" s="46">
        <v>13.3333333333333</v>
      </c>
      <c r="AC28" s="46">
        <v>13.3333333333333</v>
      </c>
    </row>
    <row r="29" spans="1:29" s="12" customFormat="1" ht="8.25">
      <c r="A29" s="28"/>
      <c r="B29" s="41" t="s">
        <v>2</v>
      </c>
      <c r="C29" s="38"/>
      <c r="D29" s="47">
        <v>1</v>
      </c>
      <c r="E29" s="47">
        <v>1</v>
      </c>
      <c r="F29" s="47">
        <v>1</v>
      </c>
      <c r="G29" s="47">
        <v>1</v>
      </c>
      <c r="H29" s="47">
        <v>1</v>
      </c>
      <c r="I29" s="47">
        <v>1</v>
      </c>
      <c r="J29" s="47">
        <v>1</v>
      </c>
      <c r="K29" s="47">
        <v>1</v>
      </c>
      <c r="L29" s="47">
        <v>1</v>
      </c>
      <c r="M29" s="47">
        <v>1</v>
      </c>
      <c r="N29" s="47"/>
      <c r="O29" s="47">
        <v>1</v>
      </c>
      <c r="P29" s="47">
        <v>1</v>
      </c>
      <c r="Q29" s="47">
        <v>1</v>
      </c>
      <c r="R29" s="47">
        <v>1</v>
      </c>
      <c r="S29" s="47">
        <v>1</v>
      </c>
      <c r="T29" s="47">
        <v>1</v>
      </c>
      <c r="U29" s="47">
        <v>1</v>
      </c>
      <c r="V29" s="47">
        <v>1</v>
      </c>
      <c r="W29" s="47">
        <v>1</v>
      </c>
      <c r="X29" s="47"/>
      <c r="Y29" s="47">
        <v>1</v>
      </c>
      <c r="Z29" s="47">
        <v>1</v>
      </c>
      <c r="AA29" s="47">
        <v>1</v>
      </c>
      <c r="AB29" s="47">
        <v>1</v>
      </c>
      <c r="AC29" s="47">
        <v>1</v>
      </c>
    </row>
    <row r="30" spans="1:29" s="12" customFormat="1" ht="8.25">
      <c r="A30" s="28"/>
      <c r="B30" s="41" t="s">
        <v>44</v>
      </c>
      <c r="C30" s="38"/>
      <c r="D30" s="39">
        <f aca="true" t="shared" si="16" ref="D30:AC30">D29*D28</f>
        <v>13.3333333333333</v>
      </c>
      <c r="E30" s="39">
        <f t="shared" si="16"/>
        <v>13.3333333333333</v>
      </c>
      <c r="F30" s="39">
        <f t="shared" si="16"/>
        <v>13.3333333333333</v>
      </c>
      <c r="G30" s="39">
        <f t="shared" si="16"/>
        <v>13.3333333333333</v>
      </c>
      <c r="H30" s="39">
        <f t="shared" si="16"/>
        <v>13.3333333333333</v>
      </c>
      <c r="I30" s="39">
        <f t="shared" si="16"/>
        <v>13.3333333333333</v>
      </c>
      <c r="J30" s="39">
        <f t="shared" si="16"/>
        <v>13.3333333333333</v>
      </c>
      <c r="K30" s="39">
        <f t="shared" si="16"/>
        <v>13.3333333333333</v>
      </c>
      <c r="L30" s="39">
        <f t="shared" si="16"/>
        <v>13.3333333333333</v>
      </c>
      <c r="M30" s="39">
        <f t="shared" si="16"/>
        <v>13.3333333333333</v>
      </c>
      <c r="N30" s="39"/>
      <c r="O30" s="39">
        <f t="shared" si="16"/>
        <v>13.3333333333333</v>
      </c>
      <c r="P30" s="39">
        <f t="shared" si="16"/>
        <v>13.3333333333333</v>
      </c>
      <c r="Q30" s="39">
        <f t="shared" si="16"/>
        <v>13.3333333333333</v>
      </c>
      <c r="R30" s="39">
        <f t="shared" si="16"/>
        <v>13.3333333333333</v>
      </c>
      <c r="S30" s="39">
        <f t="shared" si="16"/>
        <v>13.3333333333333</v>
      </c>
      <c r="T30" s="39">
        <f t="shared" si="16"/>
        <v>13.3333333333333</v>
      </c>
      <c r="U30" s="39">
        <f t="shared" si="16"/>
        <v>13.3333333333333</v>
      </c>
      <c r="V30" s="39">
        <f t="shared" si="16"/>
        <v>13.3333333333333</v>
      </c>
      <c r="W30" s="39">
        <f t="shared" si="16"/>
        <v>13.3333333333333</v>
      </c>
      <c r="X30" s="39"/>
      <c r="Y30" s="39">
        <f t="shared" si="16"/>
        <v>13.3333333333333</v>
      </c>
      <c r="Z30" s="39">
        <f t="shared" si="16"/>
        <v>13.3333333333333</v>
      </c>
      <c r="AA30" s="39">
        <f t="shared" si="16"/>
        <v>13.3333333333333</v>
      </c>
      <c r="AB30" s="39">
        <f t="shared" si="16"/>
        <v>13.3333333333333</v>
      </c>
      <c r="AC30" s="39">
        <f t="shared" si="16"/>
        <v>13.3333333333333</v>
      </c>
    </row>
    <row r="31" spans="1:29" s="14" customFormat="1" ht="9" thickBot="1">
      <c r="A31" s="48"/>
      <c r="B31" s="49" t="s">
        <v>45</v>
      </c>
      <c r="C31" s="49"/>
      <c r="D31" s="40">
        <f aca="true" t="shared" si="17" ref="D31:AC31">D15*D28</f>
        <v>599.9999999999985</v>
      </c>
      <c r="E31" s="40">
        <f t="shared" si="17"/>
        <v>599.9999999999985</v>
      </c>
      <c r="F31" s="40">
        <f t="shared" si="17"/>
        <v>599.9999999999985</v>
      </c>
      <c r="G31" s="40">
        <f t="shared" si="17"/>
        <v>413.3333333333323</v>
      </c>
      <c r="H31" s="40">
        <f t="shared" si="17"/>
        <v>413.3333333333323</v>
      </c>
      <c r="I31" s="40">
        <f t="shared" si="17"/>
        <v>599.9999999999985</v>
      </c>
      <c r="J31" s="40">
        <f t="shared" si="17"/>
        <v>653.3333333333317</v>
      </c>
      <c r="K31" s="40">
        <f t="shared" si="17"/>
        <v>719.9999999999982</v>
      </c>
      <c r="L31" s="40">
        <f t="shared" si="17"/>
        <v>653.3333333333317</v>
      </c>
      <c r="M31" s="40">
        <f t="shared" si="17"/>
        <v>599.9999999999985</v>
      </c>
      <c r="N31" s="40"/>
      <c r="O31" s="40">
        <f t="shared" si="17"/>
        <v>719.9999999999982</v>
      </c>
      <c r="P31" s="40">
        <f t="shared" si="17"/>
        <v>773.3333333333314</v>
      </c>
      <c r="Q31" s="40">
        <f t="shared" si="17"/>
        <v>719.9999999999982</v>
      </c>
      <c r="R31" s="40">
        <f t="shared" si="17"/>
        <v>773.3333333333314</v>
      </c>
      <c r="S31" s="40">
        <f t="shared" si="17"/>
        <v>599.9999999999985</v>
      </c>
      <c r="T31" s="40">
        <f t="shared" si="17"/>
        <v>653.3333333333317</v>
      </c>
      <c r="U31" s="40">
        <f t="shared" si="17"/>
        <v>719.9999999999982</v>
      </c>
      <c r="V31" s="40">
        <f t="shared" si="17"/>
        <v>653.3333333333317</v>
      </c>
      <c r="W31" s="40">
        <f t="shared" si="17"/>
        <v>599.9999999999985</v>
      </c>
      <c r="X31" s="40"/>
      <c r="Y31" s="40">
        <f t="shared" si="17"/>
        <v>413.3333333333323</v>
      </c>
      <c r="Z31" s="40">
        <f t="shared" si="17"/>
        <v>413.3333333333323</v>
      </c>
      <c r="AA31" s="40">
        <f t="shared" si="17"/>
        <v>599.9999999999985</v>
      </c>
      <c r="AB31" s="40">
        <f t="shared" si="17"/>
        <v>599.9999999999985</v>
      </c>
      <c r="AC31" s="40">
        <f t="shared" si="17"/>
        <v>599.9999999999985</v>
      </c>
    </row>
    <row r="32" spans="1:29" s="14" customFormat="1" ht="8.25">
      <c r="A32" s="48"/>
      <c r="B32" s="50" t="s">
        <v>11</v>
      </c>
      <c r="C32" s="87">
        <v>2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52"/>
      <c r="O32" s="53"/>
      <c r="P32" s="53"/>
      <c r="Q32" s="53"/>
      <c r="R32" s="53"/>
      <c r="S32" s="46"/>
      <c r="T32" s="46"/>
      <c r="U32" s="46"/>
      <c r="V32" s="46"/>
      <c r="W32" s="46"/>
      <c r="X32" s="52"/>
      <c r="Y32" s="46"/>
      <c r="Z32" s="46"/>
      <c r="AA32" s="46"/>
      <c r="AB32" s="46"/>
      <c r="AC32" s="46"/>
    </row>
    <row r="33" spans="1:29" s="14" customFormat="1" ht="8.25">
      <c r="A33" s="48"/>
      <c r="B33" s="54" t="s">
        <v>7</v>
      </c>
      <c r="C33" s="91">
        <v>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56"/>
      <c r="O33" s="47"/>
      <c r="P33" s="47"/>
      <c r="Q33" s="47"/>
      <c r="R33" s="47"/>
      <c r="S33" s="47"/>
      <c r="T33" s="47"/>
      <c r="U33" s="47"/>
      <c r="V33" s="47"/>
      <c r="W33" s="47"/>
      <c r="X33" s="56"/>
      <c r="Y33" s="47"/>
      <c r="Z33" s="47"/>
      <c r="AA33" s="47"/>
      <c r="AB33" s="47"/>
      <c r="AC33" s="47"/>
    </row>
    <row r="34" spans="1:29" s="14" customFormat="1" ht="8.25">
      <c r="A34" s="48"/>
      <c r="B34" s="54" t="s">
        <v>8</v>
      </c>
      <c r="C34" s="91">
        <v>4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56"/>
      <c r="O34" s="47"/>
      <c r="P34" s="47"/>
      <c r="Q34" s="47"/>
      <c r="R34" s="47"/>
      <c r="S34" s="47"/>
      <c r="T34" s="47"/>
      <c r="U34" s="47"/>
      <c r="V34" s="47"/>
      <c r="W34" s="47"/>
      <c r="X34" s="56"/>
      <c r="Y34" s="47"/>
      <c r="Z34" s="47"/>
      <c r="AA34" s="47"/>
      <c r="AB34" s="47"/>
      <c r="AC34" s="47"/>
    </row>
    <row r="35" spans="1:29" s="14" customFormat="1" ht="8.25">
      <c r="A35" s="48"/>
      <c r="B35" s="54"/>
      <c r="C35" s="91">
        <v>5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56"/>
      <c r="O35" s="47"/>
      <c r="P35" s="47"/>
      <c r="Q35" s="47"/>
      <c r="R35" s="47"/>
      <c r="S35" s="47"/>
      <c r="T35" s="47"/>
      <c r="U35" s="47"/>
      <c r="V35" s="47"/>
      <c r="W35" s="47"/>
      <c r="X35" s="56"/>
      <c r="Y35" s="47"/>
      <c r="Z35" s="47"/>
      <c r="AA35" s="47"/>
      <c r="AB35" s="47"/>
      <c r="AC35" s="47"/>
    </row>
    <row r="36" spans="1:29" s="14" customFormat="1" ht="8.25">
      <c r="A36" s="48"/>
      <c r="B36" s="54"/>
      <c r="C36" s="91">
        <v>6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56"/>
      <c r="O36" s="47"/>
      <c r="P36" s="47"/>
      <c r="Q36" s="47"/>
      <c r="R36" s="47"/>
      <c r="S36" s="47"/>
      <c r="T36" s="47"/>
      <c r="U36" s="47"/>
      <c r="V36" s="47"/>
      <c r="W36" s="47"/>
      <c r="X36" s="56"/>
      <c r="Y36" s="47"/>
      <c r="Z36" s="47"/>
      <c r="AA36" s="47"/>
      <c r="AB36" s="47"/>
      <c r="AC36" s="47"/>
    </row>
    <row r="37" spans="1:29" s="14" customFormat="1" ht="8.25">
      <c r="A37" s="48"/>
      <c r="B37" s="54"/>
      <c r="C37" s="91">
        <v>7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56"/>
      <c r="O37" s="47"/>
      <c r="P37" s="47"/>
      <c r="Q37" s="47"/>
      <c r="R37" s="47"/>
      <c r="S37" s="47"/>
      <c r="T37" s="47"/>
      <c r="U37" s="47"/>
      <c r="V37" s="47"/>
      <c r="W37" s="47"/>
      <c r="X37" s="56"/>
      <c r="Y37" s="47"/>
      <c r="Z37" s="47"/>
      <c r="AA37" s="47"/>
      <c r="AB37" s="47"/>
      <c r="AC37" s="47"/>
    </row>
    <row r="38" spans="1:29" s="14" customFormat="1" ht="8.25">
      <c r="A38" s="48"/>
      <c r="B38" s="54"/>
      <c r="C38" s="91">
        <v>8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6"/>
      <c r="O38" s="47"/>
      <c r="P38" s="47"/>
      <c r="Q38" s="47"/>
      <c r="R38" s="47"/>
      <c r="S38" s="47"/>
      <c r="T38" s="47"/>
      <c r="U38" s="47"/>
      <c r="V38" s="47"/>
      <c r="W38" s="47"/>
      <c r="X38" s="56"/>
      <c r="Y38" s="47"/>
      <c r="Z38" s="47"/>
      <c r="AA38" s="47"/>
      <c r="AB38" s="47"/>
      <c r="AC38" s="47"/>
    </row>
    <row r="39" spans="1:29" s="14" customFormat="1" ht="8.25">
      <c r="A39" s="48"/>
      <c r="B39" s="54"/>
      <c r="C39" s="55">
        <v>9</v>
      </c>
      <c r="D39" s="47">
        <v>269.39</v>
      </c>
      <c r="E39" s="47">
        <v>293.33</v>
      </c>
      <c r="F39" s="47">
        <v>269.39</v>
      </c>
      <c r="G39" s="47">
        <v>129.9</v>
      </c>
      <c r="H39" s="47">
        <v>129.9</v>
      </c>
      <c r="I39" s="47">
        <v>301.88</v>
      </c>
      <c r="J39" s="47">
        <v>603.75</v>
      </c>
      <c r="K39" s="47">
        <v>646.25</v>
      </c>
      <c r="L39" s="47">
        <v>603.75</v>
      </c>
      <c r="M39" s="47">
        <v>301.88</v>
      </c>
      <c r="N39" s="56">
        <v>0</v>
      </c>
      <c r="O39" s="47">
        <v>465.11</v>
      </c>
      <c r="P39" s="47">
        <v>476.02</v>
      </c>
      <c r="Q39" s="47">
        <v>465.11</v>
      </c>
      <c r="R39" s="47">
        <v>476.02</v>
      </c>
      <c r="S39" s="47">
        <v>301.88</v>
      </c>
      <c r="T39" s="47">
        <v>603.75</v>
      </c>
      <c r="U39" s="47">
        <v>646.25</v>
      </c>
      <c r="V39" s="47">
        <v>603.75</v>
      </c>
      <c r="W39" s="47">
        <v>301.88</v>
      </c>
      <c r="X39" s="56">
        <v>0</v>
      </c>
      <c r="Y39" s="47">
        <v>129.9</v>
      </c>
      <c r="Z39" s="47">
        <v>129.9</v>
      </c>
      <c r="AA39" s="47">
        <v>269.39</v>
      </c>
      <c r="AB39" s="47">
        <v>293.33</v>
      </c>
      <c r="AC39" s="47">
        <v>269.39</v>
      </c>
    </row>
    <row r="40" spans="1:29" s="14" customFormat="1" ht="8.25">
      <c r="A40" s="48"/>
      <c r="B40" s="54"/>
      <c r="C40" s="55">
        <v>10</v>
      </c>
      <c r="D40" s="47">
        <v>269.39</v>
      </c>
      <c r="E40" s="47">
        <v>293.33</v>
      </c>
      <c r="F40" s="47">
        <v>269.39</v>
      </c>
      <c r="G40" s="47">
        <v>129.9</v>
      </c>
      <c r="H40" s="47">
        <v>129.9</v>
      </c>
      <c r="I40" s="47">
        <v>301.88</v>
      </c>
      <c r="J40" s="47">
        <v>603.75</v>
      </c>
      <c r="K40" s="47">
        <v>646.25</v>
      </c>
      <c r="L40" s="47">
        <v>603.75</v>
      </c>
      <c r="M40" s="47">
        <v>301.88</v>
      </c>
      <c r="N40" s="56">
        <v>0</v>
      </c>
      <c r="O40" s="47">
        <v>465.11</v>
      </c>
      <c r="P40" s="47">
        <v>476.02</v>
      </c>
      <c r="Q40" s="47">
        <v>465.11</v>
      </c>
      <c r="R40" s="47">
        <v>476.02</v>
      </c>
      <c r="S40" s="47">
        <v>301.88</v>
      </c>
      <c r="T40" s="47">
        <v>603.75</v>
      </c>
      <c r="U40" s="47">
        <v>646.25</v>
      </c>
      <c r="V40" s="47">
        <v>603.75</v>
      </c>
      <c r="W40" s="47">
        <v>301.88</v>
      </c>
      <c r="X40" s="56">
        <v>0</v>
      </c>
      <c r="Y40" s="47">
        <v>129.9</v>
      </c>
      <c r="Z40" s="47">
        <v>129.9</v>
      </c>
      <c r="AA40" s="47">
        <v>269.39</v>
      </c>
      <c r="AB40" s="47">
        <v>293.33</v>
      </c>
      <c r="AC40" s="47">
        <v>269.39</v>
      </c>
    </row>
    <row r="41" spans="1:29" s="14" customFormat="1" ht="8.25">
      <c r="A41" s="48"/>
      <c r="B41" s="54"/>
      <c r="C41" s="55">
        <v>11</v>
      </c>
      <c r="D41" s="47">
        <v>269.39</v>
      </c>
      <c r="E41" s="47">
        <v>293.33</v>
      </c>
      <c r="F41" s="47">
        <v>269.39</v>
      </c>
      <c r="G41" s="47">
        <v>129.9</v>
      </c>
      <c r="H41" s="47">
        <v>129.9</v>
      </c>
      <c r="I41" s="47">
        <v>301.88</v>
      </c>
      <c r="J41" s="47">
        <v>603.75</v>
      </c>
      <c r="K41" s="47">
        <v>646.25</v>
      </c>
      <c r="L41" s="47">
        <v>603.75</v>
      </c>
      <c r="M41" s="47">
        <v>301.88</v>
      </c>
      <c r="N41" s="56">
        <v>0</v>
      </c>
      <c r="O41" s="47">
        <v>465.11</v>
      </c>
      <c r="P41" s="47">
        <v>476.02</v>
      </c>
      <c r="Q41" s="47">
        <v>465.11</v>
      </c>
      <c r="R41" s="47">
        <v>476.02</v>
      </c>
      <c r="S41" s="47">
        <v>301.88</v>
      </c>
      <c r="T41" s="47">
        <v>603.75</v>
      </c>
      <c r="U41" s="47">
        <v>646.25</v>
      </c>
      <c r="V41" s="47">
        <v>603.75</v>
      </c>
      <c r="W41" s="47">
        <v>301.88</v>
      </c>
      <c r="X41" s="56">
        <v>0</v>
      </c>
      <c r="Y41" s="47">
        <v>129.9</v>
      </c>
      <c r="Z41" s="47">
        <v>129.9</v>
      </c>
      <c r="AA41" s="47">
        <v>269.39</v>
      </c>
      <c r="AB41" s="47">
        <v>293.33</v>
      </c>
      <c r="AC41" s="47">
        <v>269.39</v>
      </c>
    </row>
    <row r="42" spans="1:29" s="14" customFormat="1" ht="8.25">
      <c r="A42" s="48"/>
      <c r="B42" s="54"/>
      <c r="C42" s="55">
        <v>12</v>
      </c>
      <c r="D42" s="47">
        <v>269.39</v>
      </c>
      <c r="E42" s="47">
        <v>293.33</v>
      </c>
      <c r="F42" s="47">
        <v>269.39</v>
      </c>
      <c r="G42" s="47">
        <v>129.9</v>
      </c>
      <c r="H42" s="47">
        <v>129.9</v>
      </c>
      <c r="I42" s="47">
        <v>301.88</v>
      </c>
      <c r="J42" s="47">
        <v>603.75</v>
      </c>
      <c r="K42" s="47">
        <v>646.25</v>
      </c>
      <c r="L42" s="47">
        <v>603.75</v>
      </c>
      <c r="M42" s="47">
        <v>301.88</v>
      </c>
      <c r="N42" s="56">
        <v>0</v>
      </c>
      <c r="O42" s="47">
        <v>465.11</v>
      </c>
      <c r="P42" s="47">
        <v>476.02</v>
      </c>
      <c r="Q42" s="47">
        <v>465.11</v>
      </c>
      <c r="R42" s="47">
        <v>476.02</v>
      </c>
      <c r="S42" s="47">
        <v>301.88</v>
      </c>
      <c r="T42" s="47">
        <v>603.75</v>
      </c>
      <c r="U42" s="47">
        <v>646.25</v>
      </c>
      <c r="V42" s="47">
        <v>603.75</v>
      </c>
      <c r="W42" s="47">
        <v>301.88</v>
      </c>
      <c r="X42" s="56">
        <v>0</v>
      </c>
      <c r="Y42" s="47">
        <v>129.9</v>
      </c>
      <c r="Z42" s="47">
        <v>129.9</v>
      </c>
      <c r="AA42" s="47">
        <v>269.39</v>
      </c>
      <c r="AB42" s="47">
        <v>293.33</v>
      </c>
      <c r="AC42" s="47">
        <v>269.39</v>
      </c>
    </row>
    <row r="43" spans="1:29" s="14" customFormat="1" ht="8.25">
      <c r="A43" s="48"/>
      <c r="B43" s="54"/>
      <c r="C43" s="57" t="s">
        <v>9</v>
      </c>
      <c r="D43" s="47">
        <v>208.93</v>
      </c>
      <c r="E43" s="47">
        <v>293.33</v>
      </c>
      <c r="F43" s="47">
        <v>208.93</v>
      </c>
      <c r="G43" s="47">
        <v>0</v>
      </c>
      <c r="H43" s="47">
        <v>0</v>
      </c>
      <c r="I43" s="47">
        <v>301.88</v>
      </c>
      <c r="J43" s="47">
        <v>603.75</v>
      </c>
      <c r="K43" s="47">
        <v>646.25</v>
      </c>
      <c r="L43" s="47">
        <v>603.75</v>
      </c>
      <c r="M43" s="47">
        <v>210.49</v>
      </c>
      <c r="N43" s="56">
        <v>0</v>
      </c>
      <c r="O43" s="47">
        <v>465.11</v>
      </c>
      <c r="P43" s="47">
        <v>476.02</v>
      </c>
      <c r="Q43" s="47">
        <v>465.11</v>
      </c>
      <c r="R43" s="47">
        <v>476.02</v>
      </c>
      <c r="S43" s="47">
        <v>301.88</v>
      </c>
      <c r="T43" s="47">
        <v>603.75</v>
      </c>
      <c r="U43" s="47">
        <v>646.25</v>
      </c>
      <c r="V43" s="47">
        <v>603.75</v>
      </c>
      <c r="W43" s="47">
        <v>210.49</v>
      </c>
      <c r="X43" s="56">
        <v>0</v>
      </c>
      <c r="Y43" s="47">
        <v>0</v>
      </c>
      <c r="Z43" s="47">
        <v>0</v>
      </c>
      <c r="AA43" s="47">
        <v>208.93</v>
      </c>
      <c r="AB43" s="47">
        <v>293.33</v>
      </c>
      <c r="AC43" s="47">
        <v>208.93</v>
      </c>
    </row>
    <row r="44" spans="1:29" s="12" customFormat="1" ht="9" thickBot="1">
      <c r="A44" s="28"/>
      <c r="B44" s="58"/>
      <c r="C44" s="59" t="s">
        <v>10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1">
        <v>0</v>
      </c>
      <c r="O44" s="60">
        <v>0</v>
      </c>
      <c r="P44" s="60">
        <v>0</v>
      </c>
      <c r="Q44" s="62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</row>
    <row r="45" spans="1:29" s="12" customFormat="1" ht="9" thickBot="1">
      <c r="A45" s="28"/>
      <c r="B45" s="63" t="s">
        <v>16</v>
      </c>
      <c r="C45" s="63"/>
      <c r="D45" s="64">
        <f aca="true" t="shared" si="18" ref="D45:AC45">SUM(D32:D44)</f>
        <v>1286.49</v>
      </c>
      <c r="E45" s="64">
        <f t="shared" si="18"/>
        <v>1466.6499999999999</v>
      </c>
      <c r="F45" s="64">
        <f t="shared" si="18"/>
        <v>1286.49</v>
      </c>
      <c r="G45" s="64">
        <f t="shared" si="18"/>
        <v>519.6</v>
      </c>
      <c r="H45" s="64">
        <f t="shared" si="18"/>
        <v>519.6</v>
      </c>
      <c r="I45" s="64">
        <f t="shared" si="18"/>
        <v>1509.4</v>
      </c>
      <c r="J45" s="64">
        <f t="shared" si="18"/>
        <v>3018.75</v>
      </c>
      <c r="K45" s="64">
        <f t="shared" si="18"/>
        <v>3231.25</v>
      </c>
      <c r="L45" s="64">
        <f t="shared" si="18"/>
        <v>3018.75</v>
      </c>
      <c r="M45" s="64">
        <f t="shared" si="18"/>
        <v>1418.01</v>
      </c>
      <c r="N45" s="64"/>
      <c r="O45" s="64">
        <f t="shared" si="18"/>
        <v>2325.55</v>
      </c>
      <c r="P45" s="64">
        <f t="shared" si="18"/>
        <v>2380.1</v>
      </c>
      <c r="Q45" s="64">
        <f t="shared" si="18"/>
        <v>2325.55</v>
      </c>
      <c r="R45" s="64">
        <f t="shared" si="18"/>
        <v>2380.1</v>
      </c>
      <c r="S45" s="64">
        <f t="shared" si="18"/>
        <v>1509.4</v>
      </c>
      <c r="T45" s="64">
        <f t="shared" si="18"/>
        <v>3018.75</v>
      </c>
      <c r="U45" s="64">
        <f t="shared" si="18"/>
        <v>3231.25</v>
      </c>
      <c r="V45" s="64">
        <f t="shared" si="18"/>
        <v>3018.75</v>
      </c>
      <c r="W45" s="64">
        <f t="shared" si="18"/>
        <v>1418.01</v>
      </c>
      <c r="X45" s="64"/>
      <c r="Y45" s="64">
        <f t="shared" si="18"/>
        <v>519.6</v>
      </c>
      <c r="Z45" s="64">
        <f t="shared" si="18"/>
        <v>519.6</v>
      </c>
      <c r="AA45" s="64">
        <f t="shared" si="18"/>
        <v>1286.49</v>
      </c>
      <c r="AB45" s="64">
        <f t="shared" si="18"/>
        <v>1466.6499999999999</v>
      </c>
      <c r="AC45" s="64">
        <f t="shared" si="18"/>
        <v>1286.49</v>
      </c>
    </row>
    <row r="46" spans="1:29" s="14" customFormat="1" ht="8.25">
      <c r="A46" s="48"/>
      <c r="B46" s="50" t="s">
        <v>15</v>
      </c>
      <c r="C46" s="51">
        <v>2</v>
      </c>
      <c r="D46" s="46"/>
      <c r="E46" s="46"/>
      <c r="F46" s="47"/>
      <c r="G46" s="46"/>
      <c r="H46" s="47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7"/>
      <c r="Y46" s="47"/>
      <c r="Z46" s="47"/>
      <c r="AA46" s="47"/>
      <c r="AB46" s="46"/>
      <c r="AC46" s="47"/>
    </row>
    <row r="47" spans="1:29" s="14" customFormat="1" ht="8.25">
      <c r="A47" s="48"/>
      <c r="B47" s="54" t="s">
        <v>1</v>
      </c>
      <c r="C47" s="55">
        <v>3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</row>
    <row r="48" spans="1:29" s="14" customFormat="1" ht="8.25">
      <c r="A48" s="48"/>
      <c r="B48" s="54" t="s">
        <v>7</v>
      </c>
      <c r="C48" s="55">
        <v>4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</row>
    <row r="49" spans="1:29" s="14" customFormat="1" ht="8.25">
      <c r="A49" s="48"/>
      <c r="B49" s="54" t="s">
        <v>6</v>
      </c>
      <c r="C49" s="55">
        <v>5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</row>
    <row r="50" spans="1:29" s="14" customFormat="1" ht="8.25">
      <c r="A50" s="48"/>
      <c r="B50" s="54"/>
      <c r="C50" s="55">
        <v>6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</row>
    <row r="51" spans="1:29" s="14" customFormat="1" ht="8.25">
      <c r="A51" s="48"/>
      <c r="B51" s="54"/>
      <c r="C51" s="65">
        <v>7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</row>
    <row r="52" spans="1:29" s="14" customFormat="1" ht="8.25">
      <c r="A52" s="48"/>
      <c r="B52" s="54"/>
      <c r="C52" s="55">
        <v>8</v>
      </c>
      <c r="D52" s="47">
        <v>26.25</v>
      </c>
      <c r="E52" s="47">
        <v>27.5</v>
      </c>
      <c r="F52" s="47">
        <v>26.25</v>
      </c>
      <c r="G52" s="47">
        <v>22.083</v>
      </c>
      <c r="H52" s="47">
        <v>22.083</v>
      </c>
      <c r="I52" s="47">
        <v>22.5</v>
      </c>
      <c r="J52" s="47">
        <v>0</v>
      </c>
      <c r="K52" s="47">
        <v>0</v>
      </c>
      <c r="L52" s="47">
        <v>0</v>
      </c>
      <c r="M52" s="47">
        <v>22.5</v>
      </c>
      <c r="N52" s="47">
        <v>19.66666666</v>
      </c>
      <c r="O52" s="47">
        <v>35.75</v>
      </c>
      <c r="P52" s="47">
        <v>38.75</v>
      </c>
      <c r="Q52" s="47">
        <v>35.75</v>
      </c>
      <c r="R52" s="47">
        <v>38.75</v>
      </c>
      <c r="S52" s="47">
        <v>22.5</v>
      </c>
      <c r="T52" s="47">
        <v>0</v>
      </c>
      <c r="U52" s="47">
        <v>0</v>
      </c>
      <c r="V52" s="47">
        <v>0</v>
      </c>
      <c r="W52" s="47">
        <v>22.5</v>
      </c>
      <c r="X52" s="47">
        <v>19.66666666</v>
      </c>
      <c r="Y52" s="47">
        <v>22.083</v>
      </c>
      <c r="Z52" s="47">
        <v>22.083</v>
      </c>
      <c r="AA52" s="47">
        <v>26.25</v>
      </c>
      <c r="AB52" s="47">
        <v>27.5</v>
      </c>
      <c r="AC52" s="47">
        <v>26.25</v>
      </c>
    </row>
    <row r="53" spans="1:29" s="14" customFormat="1" ht="8.25">
      <c r="A53" s="48"/>
      <c r="B53" s="54"/>
      <c r="C53" s="55">
        <v>9</v>
      </c>
      <c r="D53" s="47">
        <v>26.25</v>
      </c>
      <c r="E53" s="47">
        <v>27.5</v>
      </c>
      <c r="F53" s="47">
        <v>26.25</v>
      </c>
      <c r="G53" s="47">
        <v>22.083</v>
      </c>
      <c r="H53" s="47">
        <v>22.083</v>
      </c>
      <c r="I53" s="47">
        <v>22.5</v>
      </c>
      <c r="J53" s="47">
        <v>0</v>
      </c>
      <c r="K53" s="47">
        <v>0</v>
      </c>
      <c r="L53" s="47">
        <v>0</v>
      </c>
      <c r="M53" s="47">
        <v>22.5</v>
      </c>
      <c r="N53" s="47">
        <v>0</v>
      </c>
      <c r="O53" s="47">
        <v>35.75</v>
      </c>
      <c r="P53" s="47">
        <v>38.75</v>
      </c>
      <c r="Q53" s="47">
        <v>35.75</v>
      </c>
      <c r="R53" s="47">
        <v>38.75</v>
      </c>
      <c r="S53" s="47">
        <v>22.5</v>
      </c>
      <c r="T53" s="47">
        <v>0</v>
      </c>
      <c r="U53" s="47">
        <v>0</v>
      </c>
      <c r="V53" s="47">
        <v>0</v>
      </c>
      <c r="W53" s="47">
        <v>22.5</v>
      </c>
      <c r="X53" s="47">
        <v>0</v>
      </c>
      <c r="Y53" s="47">
        <v>22.083</v>
      </c>
      <c r="Z53" s="47">
        <v>22.083</v>
      </c>
      <c r="AA53" s="47">
        <v>26.25</v>
      </c>
      <c r="AB53" s="47">
        <v>27.5</v>
      </c>
      <c r="AC53" s="47">
        <v>26.25</v>
      </c>
    </row>
    <row r="54" spans="1:29" s="14" customFormat="1" ht="8.25">
      <c r="A54" s="48"/>
      <c r="B54" s="54"/>
      <c r="C54" s="55">
        <v>10</v>
      </c>
      <c r="D54" s="47">
        <v>26.25</v>
      </c>
      <c r="E54" s="47">
        <v>27.5</v>
      </c>
      <c r="F54" s="47">
        <v>26.25</v>
      </c>
      <c r="G54" s="47">
        <v>22.083</v>
      </c>
      <c r="H54" s="47">
        <v>22.083</v>
      </c>
      <c r="I54" s="47">
        <v>22.5</v>
      </c>
      <c r="J54" s="47">
        <v>0</v>
      </c>
      <c r="K54" s="47">
        <v>0</v>
      </c>
      <c r="L54" s="47">
        <v>0</v>
      </c>
      <c r="M54" s="47">
        <v>22.5</v>
      </c>
      <c r="N54" s="47">
        <v>0</v>
      </c>
      <c r="O54" s="47">
        <v>35.75</v>
      </c>
      <c r="P54" s="47">
        <v>38.75</v>
      </c>
      <c r="Q54" s="47">
        <v>35.75</v>
      </c>
      <c r="R54" s="47">
        <v>38.75</v>
      </c>
      <c r="S54" s="47">
        <v>22.5</v>
      </c>
      <c r="T54" s="47">
        <v>0</v>
      </c>
      <c r="U54" s="47">
        <v>0</v>
      </c>
      <c r="V54" s="47">
        <v>0</v>
      </c>
      <c r="W54" s="47">
        <v>22.5</v>
      </c>
      <c r="X54" s="47">
        <v>0</v>
      </c>
      <c r="Y54" s="47">
        <v>22.083</v>
      </c>
      <c r="Z54" s="47">
        <v>22.083</v>
      </c>
      <c r="AA54" s="47">
        <v>26.25</v>
      </c>
      <c r="AB54" s="47">
        <v>27.5</v>
      </c>
      <c r="AC54" s="47">
        <v>26.25</v>
      </c>
    </row>
    <row r="55" spans="1:29" s="14" customFormat="1" ht="8.25">
      <c r="A55" s="48"/>
      <c r="B55" s="54"/>
      <c r="C55" s="55">
        <v>11</v>
      </c>
      <c r="D55" s="47">
        <v>26.25</v>
      </c>
      <c r="E55" s="47">
        <v>27.5</v>
      </c>
      <c r="F55" s="47">
        <v>26.25</v>
      </c>
      <c r="G55" s="47">
        <v>22.083</v>
      </c>
      <c r="H55" s="47">
        <v>22.083</v>
      </c>
      <c r="I55" s="47">
        <v>22.5</v>
      </c>
      <c r="J55" s="47">
        <v>0</v>
      </c>
      <c r="K55" s="47">
        <v>0</v>
      </c>
      <c r="L55" s="47">
        <v>0</v>
      </c>
      <c r="M55" s="47">
        <v>22.5</v>
      </c>
      <c r="N55" s="47">
        <v>0</v>
      </c>
      <c r="O55" s="47">
        <v>35.75</v>
      </c>
      <c r="P55" s="47">
        <v>38.75</v>
      </c>
      <c r="Q55" s="47">
        <v>35.75</v>
      </c>
      <c r="R55" s="47">
        <v>38.75</v>
      </c>
      <c r="S55" s="47">
        <v>22.5</v>
      </c>
      <c r="T55" s="47">
        <v>0</v>
      </c>
      <c r="U55" s="47">
        <v>0</v>
      </c>
      <c r="V55" s="47">
        <v>0</v>
      </c>
      <c r="W55" s="47">
        <v>22.5</v>
      </c>
      <c r="X55" s="47">
        <v>0</v>
      </c>
      <c r="Y55" s="47">
        <v>22.083</v>
      </c>
      <c r="Z55" s="47">
        <v>22.083</v>
      </c>
      <c r="AA55" s="47">
        <v>26.25</v>
      </c>
      <c r="AB55" s="47">
        <v>27.5</v>
      </c>
      <c r="AC55" s="47">
        <v>26.25</v>
      </c>
    </row>
    <row r="56" spans="1:29" s="14" customFormat="1" ht="8.25">
      <c r="A56" s="48"/>
      <c r="B56" s="54"/>
      <c r="C56" s="55">
        <v>12</v>
      </c>
      <c r="D56" s="47">
        <v>26.25</v>
      </c>
      <c r="E56" s="47">
        <v>27.5</v>
      </c>
      <c r="F56" s="47">
        <v>26.25</v>
      </c>
      <c r="G56" s="47">
        <v>22.083</v>
      </c>
      <c r="H56" s="47">
        <v>22.083</v>
      </c>
      <c r="I56" s="47">
        <v>22.5</v>
      </c>
      <c r="J56" s="47">
        <v>0</v>
      </c>
      <c r="K56" s="47">
        <v>0</v>
      </c>
      <c r="L56" s="47">
        <v>0</v>
      </c>
      <c r="M56" s="47">
        <v>22.5</v>
      </c>
      <c r="N56" s="47">
        <v>0</v>
      </c>
      <c r="O56" s="47">
        <v>35.75</v>
      </c>
      <c r="P56" s="47">
        <v>38.75</v>
      </c>
      <c r="Q56" s="47">
        <v>35.75</v>
      </c>
      <c r="R56" s="47">
        <v>38.75</v>
      </c>
      <c r="S56" s="47">
        <v>22.5</v>
      </c>
      <c r="T56" s="47">
        <v>0</v>
      </c>
      <c r="U56" s="47">
        <v>0</v>
      </c>
      <c r="V56" s="47">
        <v>0</v>
      </c>
      <c r="W56" s="47">
        <v>22.5</v>
      </c>
      <c r="X56" s="47">
        <v>0</v>
      </c>
      <c r="Y56" s="47">
        <v>22.083</v>
      </c>
      <c r="Z56" s="47">
        <v>22.083</v>
      </c>
      <c r="AA56" s="47">
        <v>26.25</v>
      </c>
      <c r="AB56" s="47">
        <v>27.5</v>
      </c>
      <c r="AC56" s="47">
        <v>26.25</v>
      </c>
    </row>
    <row r="57" spans="1:29" s="14" customFormat="1" ht="8.25">
      <c r="A57" s="48"/>
      <c r="B57" s="54"/>
      <c r="C57" s="57" t="s">
        <v>9</v>
      </c>
      <c r="D57" s="47">
        <v>26.25</v>
      </c>
      <c r="E57" s="47">
        <v>27.5</v>
      </c>
      <c r="F57" s="47">
        <v>26.25</v>
      </c>
      <c r="G57" s="47">
        <v>0</v>
      </c>
      <c r="H57" s="47">
        <v>0</v>
      </c>
      <c r="I57" s="47">
        <v>22.5</v>
      </c>
      <c r="J57" s="47">
        <v>0</v>
      </c>
      <c r="K57" s="47">
        <v>0</v>
      </c>
      <c r="L57" s="47">
        <v>0</v>
      </c>
      <c r="M57" s="47">
        <v>22.5</v>
      </c>
      <c r="N57" s="47">
        <v>0</v>
      </c>
      <c r="O57" s="47">
        <v>35.75</v>
      </c>
      <c r="P57" s="47">
        <v>38.75</v>
      </c>
      <c r="Q57" s="47">
        <v>35.75</v>
      </c>
      <c r="R57" s="47">
        <v>38.75</v>
      </c>
      <c r="S57" s="47">
        <v>22.5</v>
      </c>
      <c r="T57" s="47">
        <v>0</v>
      </c>
      <c r="U57" s="47">
        <v>0</v>
      </c>
      <c r="V57" s="47">
        <v>0</v>
      </c>
      <c r="W57" s="47">
        <v>22.5</v>
      </c>
      <c r="X57" s="47">
        <v>0</v>
      </c>
      <c r="Y57" s="47">
        <v>0</v>
      </c>
      <c r="Z57" s="47">
        <v>0</v>
      </c>
      <c r="AA57" s="47">
        <v>26.25</v>
      </c>
      <c r="AB57" s="47">
        <v>27.5</v>
      </c>
      <c r="AC57" s="47">
        <v>26.25</v>
      </c>
    </row>
    <row r="58" spans="1:29" s="14" customFormat="1" ht="9" thickBot="1">
      <c r="A58" s="48"/>
      <c r="B58" s="66"/>
      <c r="C58" s="67" t="s">
        <v>10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</row>
    <row r="59" spans="1:29" s="12" customFormat="1" ht="9" thickBot="1">
      <c r="A59" s="28"/>
      <c r="B59" s="63" t="s">
        <v>17</v>
      </c>
      <c r="C59" s="63"/>
      <c r="D59" s="64">
        <f aca="true" t="shared" si="19" ref="D59:AC59">SUM(D46:D58)</f>
        <v>157.5</v>
      </c>
      <c r="E59" s="64">
        <f t="shared" si="19"/>
        <v>165</v>
      </c>
      <c r="F59" s="64">
        <f t="shared" si="19"/>
        <v>157.5</v>
      </c>
      <c r="G59" s="64">
        <f t="shared" si="19"/>
        <v>110.41499999999999</v>
      </c>
      <c r="H59" s="64">
        <f t="shared" si="19"/>
        <v>110.41499999999999</v>
      </c>
      <c r="I59" s="64">
        <f t="shared" si="19"/>
        <v>135</v>
      </c>
      <c r="J59" s="64">
        <f t="shared" si="19"/>
        <v>0</v>
      </c>
      <c r="K59" s="64">
        <f t="shared" si="19"/>
        <v>0</v>
      </c>
      <c r="L59" s="64">
        <f t="shared" si="19"/>
        <v>0</v>
      </c>
      <c r="M59" s="64">
        <f t="shared" si="19"/>
        <v>135</v>
      </c>
      <c r="N59" s="64"/>
      <c r="O59" s="64">
        <f t="shared" si="19"/>
        <v>214.5</v>
      </c>
      <c r="P59" s="64">
        <f t="shared" si="19"/>
        <v>232.5</v>
      </c>
      <c r="Q59" s="64">
        <f t="shared" si="19"/>
        <v>214.5</v>
      </c>
      <c r="R59" s="64">
        <f t="shared" si="19"/>
        <v>232.5</v>
      </c>
      <c r="S59" s="64">
        <f t="shared" si="19"/>
        <v>135</v>
      </c>
      <c r="T59" s="64">
        <f t="shared" si="19"/>
        <v>0</v>
      </c>
      <c r="U59" s="64">
        <f t="shared" si="19"/>
        <v>0</v>
      </c>
      <c r="V59" s="64">
        <f t="shared" si="19"/>
        <v>0</v>
      </c>
      <c r="W59" s="64">
        <f t="shared" si="19"/>
        <v>135</v>
      </c>
      <c r="X59" s="64"/>
      <c r="Y59" s="64">
        <f t="shared" si="19"/>
        <v>110.41499999999999</v>
      </c>
      <c r="Z59" s="64">
        <f t="shared" si="19"/>
        <v>110.41499999999999</v>
      </c>
      <c r="AA59" s="64">
        <f t="shared" si="19"/>
        <v>157.5</v>
      </c>
      <c r="AB59" s="64">
        <f t="shared" si="19"/>
        <v>165</v>
      </c>
      <c r="AC59" s="64">
        <f t="shared" si="19"/>
        <v>157.5</v>
      </c>
    </row>
    <row r="60" spans="1:29" s="12" customFormat="1" ht="8.25">
      <c r="A60" s="28"/>
      <c r="B60" s="69" t="s">
        <v>18</v>
      </c>
      <c r="C60" s="70">
        <v>2</v>
      </c>
      <c r="D60" s="71">
        <v>125</v>
      </c>
      <c r="E60" s="71">
        <v>125</v>
      </c>
      <c r="F60" s="71">
        <v>125</v>
      </c>
      <c r="G60" s="71">
        <v>125</v>
      </c>
      <c r="H60" s="71">
        <v>80</v>
      </c>
      <c r="I60" s="71">
        <v>125</v>
      </c>
      <c r="J60" s="71">
        <v>125</v>
      </c>
      <c r="K60" s="71">
        <v>125</v>
      </c>
      <c r="L60" s="71">
        <v>125</v>
      </c>
      <c r="M60" s="71">
        <v>80</v>
      </c>
      <c r="N60" s="71"/>
      <c r="O60" s="71">
        <v>125</v>
      </c>
      <c r="P60" s="71">
        <v>80</v>
      </c>
      <c r="Q60" s="71">
        <v>80</v>
      </c>
      <c r="R60" s="71">
        <v>80</v>
      </c>
      <c r="S60" s="71">
        <v>80</v>
      </c>
      <c r="T60" s="71">
        <v>80</v>
      </c>
      <c r="U60" s="71">
        <v>80</v>
      </c>
      <c r="V60" s="71">
        <v>80</v>
      </c>
      <c r="W60" s="71">
        <v>80</v>
      </c>
      <c r="X60" s="71"/>
      <c r="Y60" s="71">
        <v>80</v>
      </c>
      <c r="Z60" s="71">
        <v>80</v>
      </c>
      <c r="AA60" s="71">
        <v>80</v>
      </c>
      <c r="AB60" s="71">
        <v>80</v>
      </c>
      <c r="AC60" s="71">
        <v>80</v>
      </c>
    </row>
    <row r="61" spans="1:29" s="12" customFormat="1" ht="8.25">
      <c r="A61" s="28"/>
      <c r="B61" s="72" t="s">
        <v>7</v>
      </c>
      <c r="C61" s="73">
        <v>3</v>
      </c>
      <c r="D61" s="74">
        <v>80</v>
      </c>
      <c r="E61" s="74">
        <v>80</v>
      </c>
      <c r="F61" s="74">
        <v>80</v>
      </c>
      <c r="G61" s="74">
        <v>80</v>
      </c>
      <c r="H61" s="74">
        <v>80</v>
      </c>
      <c r="I61" s="74">
        <v>80</v>
      </c>
      <c r="J61" s="74">
        <v>80</v>
      </c>
      <c r="K61" s="74">
        <v>80</v>
      </c>
      <c r="L61" s="74">
        <v>80</v>
      </c>
      <c r="M61" s="74">
        <v>80</v>
      </c>
      <c r="N61" s="74"/>
      <c r="O61" s="74">
        <v>80</v>
      </c>
      <c r="P61" s="74">
        <v>80</v>
      </c>
      <c r="Q61" s="74">
        <v>80</v>
      </c>
      <c r="R61" s="74">
        <v>80</v>
      </c>
      <c r="S61" s="74">
        <v>80</v>
      </c>
      <c r="T61" s="74">
        <v>80</v>
      </c>
      <c r="U61" s="74">
        <v>80</v>
      </c>
      <c r="V61" s="74">
        <v>80</v>
      </c>
      <c r="W61" s="74">
        <v>80</v>
      </c>
      <c r="X61" s="74"/>
      <c r="Y61" s="74">
        <v>80</v>
      </c>
      <c r="Z61" s="74">
        <v>80</v>
      </c>
      <c r="AA61" s="74">
        <v>80</v>
      </c>
      <c r="AB61" s="74">
        <v>80</v>
      </c>
      <c r="AC61" s="74">
        <v>80</v>
      </c>
    </row>
    <row r="62" spans="1:29" s="12" customFormat="1" ht="8.25">
      <c r="A62" s="28"/>
      <c r="B62" s="72" t="s">
        <v>4</v>
      </c>
      <c r="C62" s="75">
        <v>4</v>
      </c>
      <c r="D62" s="76">
        <v>80</v>
      </c>
      <c r="E62" s="76">
        <v>80</v>
      </c>
      <c r="F62" s="76">
        <v>80</v>
      </c>
      <c r="G62" s="76">
        <v>80</v>
      </c>
      <c r="H62" s="76">
        <v>80</v>
      </c>
      <c r="I62" s="76">
        <v>80</v>
      </c>
      <c r="J62" s="76">
        <v>80</v>
      </c>
      <c r="K62" s="76">
        <v>80</v>
      </c>
      <c r="L62" s="76">
        <v>80</v>
      </c>
      <c r="M62" s="76">
        <v>80</v>
      </c>
      <c r="N62" s="76"/>
      <c r="O62" s="76">
        <v>80</v>
      </c>
      <c r="P62" s="76">
        <v>80</v>
      </c>
      <c r="Q62" s="76">
        <v>80</v>
      </c>
      <c r="R62" s="76">
        <v>80</v>
      </c>
      <c r="S62" s="76">
        <v>80</v>
      </c>
      <c r="T62" s="76">
        <v>80</v>
      </c>
      <c r="U62" s="76">
        <v>80</v>
      </c>
      <c r="V62" s="76">
        <v>80</v>
      </c>
      <c r="W62" s="76">
        <v>80</v>
      </c>
      <c r="X62" s="76"/>
      <c r="Y62" s="76">
        <v>80</v>
      </c>
      <c r="Z62" s="76">
        <v>80</v>
      </c>
      <c r="AA62" s="76">
        <v>80</v>
      </c>
      <c r="AB62" s="76">
        <v>80</v>
      </c>
      <c r="AC62" s="76">
        <v>80</v>
      </c>
    </row>
    <row r="63" spans="1:29" s="12" customFormat="1" ht="8.25">
      <c r="A63" s="28"/>
      <c r="B63" s="72"/>
      <c r="C63" s="73">
        <v>5</v>
      </c>
      <c r="D63" s="74">
        <v>80</v>
      </c>
      <c r="E63" s="74">
        <v>80</v>
      </c>
      <c r="F63" s="74">
        <v>80</v>
      </c>
      <c r="G63" s="74">
        <v>80</v>
      </c>
      <c r="H63" s="74">
        <v>80</v>
      </c>
      <c r="I63" s="74">
        <v>80</v>
      </c>
      <c r="J63" s="74">
        <v>80</v>
      </c>
      <c r="K63" s="74">
        <v>80</v>
      </c>
      <c r="L63" s="74">
        <v>80</v>
      </c>
      <c r="M63" s="74">
        <v>80</v>
      </c>
      <c r="N63" s="74"/>
      <c r="O63" s="74">
        <v>80</v>
      </c>
      <c r="P63" s="74">
        <v>80</v>
      </c>
      <c r="Q63" s="74">
        <v>80</v>
      </c>
      <c r="R63" s="74">
        <v>80</v>
      </c>
      <c r="S63" s="74">
        <v>80</v>
      </c>
      <c r="T63" s="74">
        <v>80</v>
      </c>
      <c r="U63" s="74">
        <v>80</v>
      </c>
      <c r="V63" s="74">
        <v>80</v>
      </c>
      <c r="W63" s="74">
        <v>80</v>
      </c>
      <c r="X63" s="74"/>
      <c r="Y63" s="74">
        <v>80</v>
      </c>
      <c r="Z63" s="74">
        <v>80</v>
      </c>
      <c r="AA63" s="74">
        <v>80</v>
      </c>
      <c r="AB63" s="74">
        <v>80</v>
      </c>
      <c r="AC63" s="74">
        <v>80</v>
      </c>
    </row>
    <row r="64" spans="1:29" s="12" customFormat="1" ht="8.25">
      <c r="A64" s="28"/>
      <c r="B64" s="72"/>
      <c r="C64" s="75">
        <v>6</v>
      </c>
      <c r="D64" s="76">
        <v>80</v>
      </c>
      <c r="E64" s="76">
        <v>80</v>
      </c>
      <c r="F64" s="76">
        <v>80</v>
      </c>
      <c r="G64" s="76">
        <v>80</v>
      </c>
      <c r="H64" s="76">
        <v>80</v>
      </c>
      <c r="I64" s="76">
        <v>80</v>
      </c>
      <c r="J64" s="76">
        <v>80</v>
      </c>
      <c r="K64" s="76">
        <v>80</v>
      </c>
      <c r="L64" s="76">
        <v>80</v>
      </c>
      <c r="M64" s="76">
        <v>80</v>
      </c>
      <c r="N64" s="76"/>
      <c r="O64" s="76">
        <v>80</v>
      </c>
      <c r="P64" s="76">
        <v>80</v>
      </c>
      <c r="Q64" s="76">
        <v>80</v>
      </c>
      <c r="R64" s="76">
        <v>80</v>
      </c>
      <c r="S64" s="76">
        <v>80</v>
      </c>
      <c r="T64" s="76">
        <v>80</v>
      </c>
      <c r="U64" s="76">
        <v>80</v>
      </c>
      <c r="V64" s="76">
        <v>80</v>
      </c>
      <c r="W64" s="76">
        <v>80</v>
      </c>
      <c r="X64" s="76"/>
      <c r="Y64" s="76">
        <v>80</v>
      </c>
      <c r="Z64" s="76">
        <v>80</v>
      </c>
      <c r="AA64" s="76">
        <v>80</v>
      </c>
      <c r="AB64" s="76">
        <v>80</v>
      </c>
      <c r="AC64" s="76">
        <v>80</v>
      </c>
    </row>
    <row r="65" spans="1:29" s="12" customFormat="1" ht="8.25">
      <c r="A65" s="28"/>
      <c r="B65" s="72"/>
      <c r="C65" s="73">
        <v>7</v>
      </c>
      <c r="D65" s="74">
        <v>80</v>
      </c>
      <c r="E65" s="74">
        <v>80</v>
      </c>
      <c r="F65" s="74">
        <v>80</v>
      </c>
      <c r="G65" s="74">
        <v>80</v>
      </c>
      <c r="H65" s="74">
        <v>80</v>
      </c>
      <c r="I65" s="74">
        <v>80</v>
      </c>
      <c r="J65" s="74">
        <v>80</v>
      </c>
      <c r="K65" s="74">
        <v>80</v>
      </c>
      <c r="L65" s="74">
        <v>80</v>
      </c>
      <c r="M65" s="74">
        <v>80</v>
      </c>
      <c r="N65" s="74"/>
      <c r="O65" s="74">
        <v>80</v>
      </c>
      <c r="P65" s="74">
        <v>80</v>
      </c>
      <c r="Q65" s="74">
        <v>80</v>
      </c>
      <c r="R65" s="74">
        <v>80</v>
      </c>
      <c r="S65" s="74">
        <v>80</v>
      </c>
      <c r="T65" s="74">
        <v>80</v>
      </c>
      <c r="U65" s="74">
        <v>80</v>
      </c>
      <c r="V65" s="74">
        <v>80</v>
      </c>
      <c r="W65" s="74">
        <v>80</v>
      </c>
      <c r="X65" s="74"/>
      <c r="Y65" s="74">
        <v>80</v>
      </c>
      <c r="Z65" s="74">
        <v>80</v>
      </c>
      <c r="AA65" s="74">
        <v>80</v>
      </c>
      <c r="AB65" s="74">
        <v>80</v>
      </c>
      <c r="AC65" s="74">
        <v>80</v>
      </c>
    </row>
    <row r="66" spans="1:29" s="12" customFormat="1" ht="8.25">
      <c r="A66" s="28"/>
      <c r="B66" s="72"/>
      <c r="C66" s="75">
        <v>8</v>
      </c>
      <c r="D66" s="76">
        <v>80</v>
      </c>
      <c r="E66" s="76">
        <v>80</v>
      </c>
      <c r="F66" s="76">
        <v>80</v>
      </c>
      <c r="G66" s="76">
        <v>80</v>
      </c>
      <c r="H66" s="76">
        <v>80</v>
      </c>
      <c r="I66" s="76">
        <v>80</v>
      </c>
      <c r="J66" s="76">
        <v>80</v>
      </c>
      <c r="K66" s="76">
        <v>80</v>
      </c>
      <c r="L66" s="76">
        <v>80</v>
      </c>
      <c r="M66" s="76">
        <v>80</v>
      </c>
      <c r="N66" s="76"/>
      <c r="O66" s="76">
        <v>80</v>
      </c>
      <c r="P66" s="76">
        <v>80</v>
      </c>
      <c r="Q66" s="76">
        <v>80</v>
      </c>
      <c r="R66" s="76">
        <v>80</v>
      </c>
      <c r="S66" s="76">
        <v>80</v>
      </c>
      <c r="T66" s="76">
        <v>80</v>
      </c>
      <c r="U66" s="76">
        <v>80</v>
      </c>
      <c r="V66" s="76">
        <v>80</v>
      </c>
      <c r="W66" s="76">
        <v>80</v>
      </c>
      <c r="X66" s="76"/>
      <c r="Y66" s="76">
        <v>80</v>
      </c>
      <c r="Z66" s="76">
        <v>80</v>
      </c>
      <c r="AA66" s="76">
        <v>80</v>
      </c>
      <c r="AB66" s="76">
        <v>80</v>
      </c>
      <c r="AC66" s="76">
        <v>80</v>
      </c>
    </row>
    <row r="67" spans="1:29" s="12" customFormat="1" ht="8.25">
      <c r="A67" s="28"/>
      <c r="B67" s="72"/>
      <c r="C67" s="73">
        <v>9</v>
      </c>
      <c r="D67" s="74">
        <v>115</v>
      </c>
      <c r="E67" s="74">
        <v>115</v>
      </c>
      <c r="F67" s="74">
        <v>115</v>
      </c>
      <c r="G67" s="74">
        <v>115</v>
      </c>
      <c r="H67" s="74">
        <v>115</v>
      </c>
      <c r="I67" s="74">
        <v>115</v>
      </c>
      <c r="J67" s="74">
        <v>115</v>
      </c>
      <c r="K67" s="74">
        <v>115</v>
      </c>
      <c r="L67" s="74">
        <v>115</v>
      </c>
      <c r="M67" s="74">
        <v>115</v>
      </c>
      <c r="N67" s="74"/>
      <c r="O67" s="74">
        <v>115</v>
      </c>
      <c r="P67" s="74">
        <v>115</v>
      </c>
      <c r="Q67" s="74">
        <v>115</v>
      </c>
      <c r="R67" s="74">
        <v>115</v>
      </c>
      <c r="S67" s="74">
        <v>115</v>
      </c>
      <c r="T67" s="74">
        <v>115</v>
      </c>
      <c r="U67" s="74">
        <v>115</v>
      </c>
      <c r="V67" s="74">
        <v>115</v>
      </c>
      <c r="W67" s="74">
        <v>115</v>
      </c>
      <c r="X67" s="74"/>
      <c r="Y67" s="74">
        <v>115</v>
      </c>
      <c r="Z67" s="74">
        <v>115</v>
      </c>
      <c r="AA67" s="74">
        <v>115</v>
      </c>
      <c r="AB67" s="74">
        <v>115</v>
      </c>
      <c r="AC67" s="74">
        <v>115</v>
      </c>
    </row>
    <row r="68" spans="1:29" s="12" customFormat="1" ht="8.25">
      <c r="A68" s="28"/>
      <c r="B68" s="72"/>
      <c r="C68" s="75">
        <v>10</v>
      </c>
      <c r="D68" s="76">
        <v>115</v>
      </c>
      <c r="E68" s="76">
        <v>115</v>
      </c>
      <c r="F68" s="76">
        <v>115</v>
      </c>
      <c r="G68" s="76">
        <v>115</v>
      </c>
      <c r="H68" s="76">
        <v>115</v>
      </c>
      <c r="I68" s="76">
        <v>115</v>
      </c>
      <c r="J68" s="76">
        <v>115</v>
      </c>
      <c r="K68" s="76">
        <v>115</v>
      </c>
      <c r="L68" s="76">
        <v>115</v>
      </c>
      <c r="M68" s="76">
        <v>115</v>
      </c>
      <c r="N68" s="76"/>
      <c r="O68" s="76">
        <v>115</v>
      </c>
      <c r="P68" s="76">
        <v>115</v>
      </c>
      <c r="Q68" s="76">
        <v>115</v>
      </c>
      <c r="R68" s="76">
        <v>115</v>
      </c>
      <c r="S68" s="76">
        <v>115</v>
      </c>
      <c r="T68" s="76">
        <v>115</v>
      </c>
      <c r="U68" s="76">
        <v>115</v>
      </c>
      <c r="V68" s="76">
        <v>115</v>
      </c>
      <c r="W68" s="76">
        <v>115</v>
      </c>
      <c r="X68" s="76"/>
      <c r="Y68" s="76">
        <v>115</v>
      </c>
      <c r="Z68" s="76">
        <v>115</v>
      </c>
      <c r="AA68" s="76">
        <v>115</v>
      </c>
      <c r="AB68" s="76">
        <v>115</v>
      </c>
      <c r="AC68" s="76">
        <v>115</v>
      </c>
    </row>
    <row r="69" spans="1:29" s="12" customFormat="1" ht="8.25">
      <c r="A69" s="28"/>
      <c r="B69" s="72"/>
      <c r="C69" s="77">
        <v>11</v>
      </c>
      <c r="D69" s="78">
        <v>115</v>
      </c>
      <c r="E69" s="78">
        <v>115</v>
      </c>
      <c r="F69" s="78">
        <v>115</v>
      </c>
      <c r="G69" s="78">
        <v>115</v>
      </c>
      <c r="H69" s="78">
        <v>115</v>
      </c>
      <c r="I69" s="78">
        <v>115</v>
      </c>
      <c r="J69" s="78">
        <v>115</v>
      </c>
      <c r="K69" s="78">
        <v>115</v>
      </c>
      <c r="L69" s="78">
        <v>115</v>
      </c>
      <c r="M69" s="78">
        <v>115</v>
      </c>
      <c r="N69" s="78"/>
      <c r="O69" s="78">
        <v>115</v>
      </c>
      <c r="P69" s="78">
        <v>115</v>
      </c>
      <c r="Q69" s="78">
        <v>115</v>
      </c>
      <c r="R69" s="78">
        <v>115</v>
      </c>
      <c r="S69" s="78">
        <v>115</v>
      </c>
      <c r="T69" s="78">
        <v>115</v>
      </c>
      <c r="U69" s="78">
        <v>115</v>
      </c>
      <c r="V69" s="78">
        <v>115</v>
      </c>
      <c r="W69" s="78">
        <v>115</v>
      </c>
      <c r="X69" s="78"/>
      <c r="Y69" s="78">
        <v>115</v>
      </c>
      <c r="Z69" s="78">
        <v>115</v>
      </c>
      <c r="AA69" s="78">
        <v>115</v>
      </c>
      <c r="AB69" s="78">
        <v>115</v>
      </c>
      <c r="AC69" s="78">
        <v>115</v>
      </c>
    </row>
    <row r="70" spans="1:29" s="12" customFormat="1" ht="8.25">
      <c r="A70" s="28"/>
      <c r="B70" s="72"/>
      <c r="C70" s="75">
        <v>12</v>
      </c>
      <c r="D70" s="76">
        <v>115</v>
      </c>
      <c r="E70" s="76">
        <v>115</v>
      </c>
      <c r="F70" s="76">
        <v>115</v>
      </c>
      <c r="G70" s="76">
        <v>100</v>
      </c>
      <c r="H70" s="76">
        <v>100</v>
      </c>
      <c r="I70" s="76">
        <v>115</v>
      </c>
      <c r="J70" s="76">
        <v>115</v>
      </c>
      <c r="K70" s="76">
        <v>115</v>
      </c>
      <c r="L70" s="76">
        <v>115</v>
      </c>
      <c r="M70" s="76">
        <v>115</v>
      </c>
      <c r="N70" s="76"/>
      <c r="O70" s="76">
        <v>115</v>
      </c>
      <c r="P70" s="76">
        <v>115</v>
      </c>
      <c r="Q70" s="76">
        <v>115</v>
      </c>
      <c r="R70" s="76">
        <v>115</v>
      </c>
      <c r="S70" s="76">
        <v>115</v>
      </c>
      <c r="T70" s="76">
        <v>115</v>
      </c>
      <c r="U70" s="76">
        <v>115</v>
      </c>
      <c r="V70" s="76">
        <v>115</v>
      </c>
      <c r="W70" s="76">
        <v>115</v>
      </c>
      <c r="X70" s="76"/>
      <c r="Y70" s="76">
        <v>100</v>
      </c>
      <c r="Z70" s="76">
        <v>100</v>
      </c>
      <c r="AA70" s="76">
        <v>115</v>
      </c>
      <c r="AB70" s="76">
        <v>115</v>
      </c>
      <c r="AC70" s="76">
        <v>115</v>
      </c>
    </row>
    <row r="71" spans="1:29" s="12" customFormat="1" ht="8.25">
      <c r="A71" s="28"/>
      <c r="B71" s="72"/>
      <c r="C71" s="77" t="s">
        <v>9</v>
      </c>
      <c r="D71" s="78">
        <v>20</v>
      </c>
      <c r="E71" s="78">
        <v>20</v>
      </c>
      <c r="F71" s="78">
        <v>20</v>
      </c>
      <c r="G71" s="78">
        <v>20</v>
      </c>
      <c r="H71" s="78">
        <v>20</v>
      </c>
      <c r="I71" s="78">
        <v>20</v>
      </c>
      <c r="J71" s="78">
        <v>20</v>
      </c>
      <c r="K71" s="78">
        <v>20</v>
      </c>
      <c r="L71" s="78">
        <v>20</v>
      </c>
      <c r="M71" s="78">
        <v>20</v>
      </c>
      <c r="N71" s="78"/>
      <c r="O71" s="78">
        <v>20</v>
      </c>
      <c r="P71" s="78">
        <v>20</v>
      </c>
      <c r="Q71" s="78">
        <v>20</v>
      </c>
      <c r="R71" s="78">
        <v>20</v>
      </c>
      <c r="S71" s="78">
        <v>20</v>
      </c>
      <c r="T71" s="78">
        <v>20</v>
      </c>
      <c r="U71" s="78">
        <v>20</v>
      </c>
      <c r="V71" s="78">
        <v>20</v>
      </c>
      <c r="W71" s="78">
        <v>20</v>
      </c>
      <c r="X71" s="78"/>
      <c r="Y71" s="78">
        <v>20</v>
      </c>
      <c r="Z71" s="78">
        <v>20</v>
      </c>
      <c r="AA71" s="78">
        <v>20</v>
      </c>
      <c r="AB71" s="78">
        <v>20</v>
      </c>
      <c r="AC71" s="78">
        <v>20</v>
      </c>
    </row>
    <row r="72" spans="1:29" s="12" customFormat="1" ht="9" thickBot="1">
      <c r="A72" s="28"/>
      <c r="B72" s="58"/>
      <c r="C72" s="59" t="s">
        <v>10</v>
      </c>
      <c r="D72" s="60">
        <v>20</v>
      </c>
      <c r="E72" s="60">
        <v>20</v>
      </c>
      <c r="F72" s="60">
        <v>20</v>
      </c>
      <c r="G72" s="60">
        <v>20</v>
      </c>
      <c r="H72" s="60">
        <v>20</v>
      </c>
      <c r="I72" s="60">
        <v>20</v>
      </c>
      <c r="J72" s="60">
        <v>20</v>
      </c>
      <c r="K72" s="60">
        <v>20</v>
      </c>
      <c r="L72" s="60">
        <v>20</v>
      </c>
      <c r="M72" s="60">
        <v>20</v>
      </c>
      <c r="N72" s="60"/>
      <c r="O72" s="60">
        <v>20</v>
      </c>
      <c r="P72" s="60">
        <v>20</v>
      </c>
      <c r="Q72" s="60">
        <v>20</v>
      </c>
      <c r="R72" s="60">
        <v>20</v>
      </c>
      <c r="S72" s="60">
        <v>20</v>
      </c>
      <c r="T72" s="60">
        <v>20</v>
      </c>
      <c r="U72" s="60">
        <v>20</v>
      </c>
      <c r="V72" s="60">
        <v>20</v>
      </c>
      <c r="W72" s="60">
        <v>20</v>
      </c>
      <c r="X72" s="60"/>
      <c r="Y72" s="60">
        <v>20</v>
      </c>
      <c r="Z72" s="60">
        <v>20</v>
      </c>
      <c r="AA72" s="60">
        <v>20</v>
      </c>
      <c r="AB72" s="60">
        <v>20</v>
      </c>
      <c r="AC72" s="60">
        <v>20</v>
      </c>
    </row>
    <row r="73" spans="1:29" s="12" customFormat="1" ht="8.25">
      <c r="A73" s="28"/>
      <c r="B73" s="69" t="s">
        <v>3</v>
      </c>
      <c r="C73" s="79">
        <v>2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</row>
    <row r="74" spans="1:29" s="12" customFormat="1" ht="8.25">
      <c r="A74" s="28"/>
      <c r="B74" s="72" t="s">
        <v>39</v>
      </c>
      <c r="C74" s="75">
        <v>3</v>
      </c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</row>
    <row r="75" spans="1:29" s="12" customFormat="1" ht="8.25">
      <c r="A75" s="28"/>
      <c r="B75" s="72" t="s">
        <v>7</v>
      </c>
      <c r="C75" s="73">
        <v>4</v>
      </c>
      <c r="D75" s="74"/>
      <c r="E75" s="74"/>
      <c r="F75" s="74"/>
      <c r="G75" s="74"/>
      <c r="H75" s="74"/>
      <c r="I75" s="74"/>
      <c r="J75" s="74"/>
      <c r="K75" s="74"/>
      <c r="L75" s="74"/>
      <c r="M75" s="76"/>
      <c r="N75" s="76"/>
      <c r="O75" s="76"/>
      <c r="P75" s="76"/>
      <c r="Q75" s="76"/>
      <c r="R75" s="76"/>
      <c r="S75" s="74"/>
      <c r="T75" s="74"/>
      <c r="U75" s="74"/>
      <c r="V75" s="74"/>
      <c r="W75" s="76"/>
      <c r="X75" s="76"/>
      <c r="Y75" s="74"/>
      <c r="Z75" s="74"/>
      <c r="AA75" s="74"/>
      <c r="AB75" s="74"/>
      <c r="AC75" s="74"/>
    </row>
    <row r="76" spans="1:29" s="12" customFormat="1" ht="8.25">
      <c r="A76" s="28"/>
      <c r="B76" s="72" t="s">
        <v>32</v>
      </c>
      <c r="C76" s="75">
        <v>5</v>
      </c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</row>
    <row r="77" spans="1:29" s="12" customFormat="1" ht="8.25">
      <c r="A77" s="28"/>
      <c r="B77" s="72"/>
      <c r="C77" s="73">
        <v>6</v>
      </c>
      <c r="D77" s="74"/>
      <c r="E77" s="74"/>
      <c r="F77" s="74"/>
      <c r="G77" s="74"/>
      <c r="H77" s="74"/>
      <c r="I77" s="74"/>
      <c r="J77" s="74"/>
      <c r="K77" s="74"/>
      <c r="L77" s="74"/>
      <c r="M77" s="76"/>
      <c r="N77" s="76"/>
      <c r="O77" s="76"/>
      <c r="P77" s="76"/>
      <c r="Q77" s="76"/>
      <c r="R77" s="76"/>
      <c r="S77" s="74"/>
      <c r="T77" s="74"/>
      <c r="U77" s="74"/>
      <c r="V77" s="74"/>
      <c r="W77" s="76"/>
      <c r="X77" s="76"/>
      <c r="Y77" s="74"/>
      <c r="Z77" s="74"/>
      <c r="AA77" s="74"/>
      <c r="AB77" s="74"/>
      <c r="AC77" s="74"/>
    </row>
    <row r="78" spans="1:29" s="12" customFormat="1" ht="8.25">
      <c r="A78" s="28"/>
      <c r="B78" s="72"/>
      <c r="C78" s="75">
        <v>7</v>
      </c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</row>
    <row r="79" spans="1:29" s="12" customFormat="1" ht="8.25">
      <c r="A79" s="28"/>
      <c r="B79" s="72"/>
      <c r="C79" s="73">
        <v>8</v>
      </c>
      <c r="D79" s="74"/>
      <c r="E79" s="74"/>
      <c r="F79" s="74"/>
      <c r="G79" s="74"/>
      <c r="H79" s="74"/>
      <c r="I79" s="74"/>
      <c r="J79" s="74"/>
      <c r="K79" s="74"/>
      <c r="L79" s="74"/>
      <c r="M79" s="76"/>
      <c r="N79" s="76"/>
      <c r="O79" s="76"/>
      <c r="P79" s="76"/>
      <c r="Q79" s="76"/>
      <c r="R79" s="76"/>
      <c r="S79" s="74"/>
      <c r="T79" s="74"/>
      <c r="U79" s="74"/>
      <c r="V79" s="74"/>
      <c r="W79" s="76"/>
      <c r="X79" s="76"/>
      <c r="Y79" s="74"/>
      <c r="Z79" s="74"/>
      <c r="AA79" s="74"/>
      <c r="AB79" s="74"/>
      <c r="AC79" s="74"/>
    </row>
    <row r="80" spans="1:29" s="12" customFormat="1" ht="8.25">
      <c r="A80" s="28"/>
      <c r="B80" s="72"/>
      <c r="C80" s="75">
        <v>9</v>
      </c>
      <c r="D80" s="76">
        <v>1067</v>
      </c>
      <c r="E80" s="76">
        <v>1073</v>
      </c>
      <c r="F80" s="76">
        <v>1067</v>
      </c>
      <c r="G80" s="76">
        <v>538</v>
      </c>
      <c r="H80" s="76">
        <v>538</v>
      </c>
      <c r="I80" s="76">
        <v>1285</v>
      </c>
      <c r="J80" s="76">
        <v>2522</v>
      </c>
      <c r="K80" s="76">
        <v>2613</v>
      </c>
      <c r="L80" s="76">
        <v>2522</v>
      </c>
      <c r="M80" s="76">
        <v>1285</v>
      </c>
      <c r="N80" s="76"/>
      <c r="O80" s="76">
        <v>2995</v>
      </c>
      <c r="P80" s="76">
        <v>3224</v>
      </c>
      <c r="Q80" s="76">
        <v>2995</v>
      </c>
      <c r="R80" s="76">
        <v>3224</v>
      </c>
      <c r="S80" s="76">
        <v>1285</v>
      </c>
      <c r="T80" s="76">
        <v>2522</v>
      </c>
      <c r="U80" s="76">
        <v>2613</v>
      </c>
      <c r="V80" s="76">
        <v>2522</v>
      </c>
      <c r="W80" s="76">
        <v>1285</v>
      </c>
      <c r="X80" s="76"/>
      <c r="Y80" s="76">
        <v>538</v>
      </c>
      <c r="Z80" s="76">
        <v>538</v>
      </c>
      <c r="AA80" s="76">
        <v>1067</v>
      </c>
      <c r="AB80" s="76">
        <v>1073</v>
      </c>
      <c r="AC80" s="76">
        <v>1067</v>
      </c>
    </row>
    <row r="81" spans="1:29" s="12" customFormat="1" ht="8.25">
      <c r="A81" s="28"/>
      <c r="B81" s="72"/>
      <c r="C81" s="73">
        <v>10</v>
      </c>
      <c r="D81" s="74">
        <v>1067</v>
      </c>
      <c r="E81" s="74">
        <v>1073</v>
      </c>
      <c r="F81" s="74">
        <v>1067</v>
      </c>
      <c r="G81" s="74">
        <v>538</v>
      </c>
      <c r="H81" s="74">
        <v>538</v>
      </c>
      <c r="I81" s="74">
        <v>1285</v>
      </c>
      <c r="J81" s="74">
        <v>2522</v>
      </c>
      <c r="K81" s="74">
        <v>2613</v>
      </c>
      <c r="L81" s="74">
        <v>2522</v>
      </c>
      <c r="M81" s="76">
        <v>1285</v>
      </c>
      <c r="N81" s="74"/>
      <c r="O81" s="76">
        <v>2995</v>
      </c>
      <c r="P81" s="76">
        <v>3224</v>
      </c>
      <c r="Q81" s="76">
        <v>2995</v>
      </c>
      <c r="R81" s="76">
        <v>3224</v>
      </c>
      <c r="S81" s="74">
        <v>1285</v>
      </c>
      <c r="T81" s="74">
        <v>2522</v>
      </c>
      <c r="U81" s="74">
        <v>2613</v>
      </c>
      <c r="V81" s="74">
        <v>2522</v>
      </c>
      <c r="W81" s="76">
        <v>1285</v>
      </c>
      <c r="X81" s="74"/>
      <c r="Y81" s="74">
        <v>538</v>
      </c>
      <c r="Z81" s="74">
        <v>538</v>
      </c>
      <c r="AA81" s="74">
        <v>1067</v>
      </c>
      <c r="AB81" s="74">
        <v>1073</v>
      </c>
      <c r="AC81" s="74">
        <v>1067</v>
      </c>
    </row>
    <row r="82" spans="1:29" s="12" customFormat="1" ht="8.25">
      <c r="A82" s="28"/>
      <c r="B82" s="72"/>
      <c r="C82" s="75">
        <v>11</v>
      </c>
      <c r="D82" s="76">
        <v>1067</v>
      </c>
      <c r="E82" s="76">
        <v>1073</v>
      </c>
      <c r="F82" s="76">
        <v>1067</v>
      </c>
      <c r="G82" s="76">
        <v>538</v>
      </c>
      <c r="H82" s="76">
        <v>538</v>
      </c>
      <c r="I82" s="76">
        <v>1285</v>
      </c>
      <c r="J82" s="76">
        <v>2522</v>
      </c>
      <c r="K82" s="76">
        <v>2613</v>
      </c>
      <c r="L82" s="76">
        <v>2522</v>
      </c>
      <c r="M82" s="76">
        <v>1285</v>
      </c>
      <c r="N82" s="76"/>
      <c r="O82" s="76">
        <v>2995</v>
      </c>
      <c r="P82" s="76">
        <v>3224</v>
      </c>
      <c r="Q82" s="76">
        <v>2995</v>
      </c>
      <c r="R82" s="76">
        <v>3224</v>
      </c>
      <c r="S82" s="76">
        <v>1285</v>
      </c>
      <c r="T82" s="76">
        <v>2522</v>
      </c>
      <c r="U82" s="76">
        <v>2613</v>
      </c>
      <c r="V82" s="76">
        <v>2522</v>
      </c>
      <c r="W82" s="76">
        <v>1285</v>
      </c>
      <c r="X82" s="76"/>
      <c r="Y82" s="76">
        <v>538</v>
      </c>
      <c r="Z82" s="76">
        <v>538</v>
      </c>
      <c r="AA82" s="76">
        <v>1067</v>
      </c>
      <c r="AB82" s="76">
        <v>1073</v>
      </c>
      <c r="AC82" s="76">
        <v>1067</v>
      </c>
    </row>
    <row r="83" spans="1:29" s="12" customFormat="1" ht="8.25">
      <c r="A83" s="28"/>
      <c r="B83" s="72"/>
      <c r="C83" s="75">
        <v>12</v>
      </c>
      <c r="D83" s="76">
        <v>1047</v>
      </c>
      <c r="E83" s="76">
        <v>1073</v>
      </c>
      <c r="F83" s="76">
        <v>1047</v>
      </c>
      <c r="G83" s="76">
        <v>538</v>
      </c>
      <c r="H83" s="76">
        <v>538</v>
      </c>
      <c r="I83" s="76">
        <v>1285</v>
      </c>
      <c r="J83" s="76">
        <v>2502</v>
      </c>
      <c r="K83" s="76">
        <v>2613</v>
      </c>
      <c r="L83" s="76">
        <v>2502</v>
      </c>
      <c r="M83" s="76">
        <v>1285</v>
      </c>
      <c r="N83" s="76"/>
      <c r="O83" s="76">
        <v>2995</v>
      </c>
      <c r="P83" s="76">
        <v>3224</v>
      </c>
      <c r="Q83" s="76">
        <v>2995</v>
      </c>
      <c r="R83" s="76">
        <v>3224</v>
      </c>
      <c r="S83" s="76">
        <v>1285</v>
      </c>
      <c r="T83" s="76">
        <v>2502</v>
      </c>
      <c r="U83" s="76">
        <v>2613</v>
      </c>
      <c r="V83" s="76">
        <v>2502</v>
      </c>
      <c r="W83" s="76">
        <v>1285</v>
      </c>
      <c r="X83" s="76"/>
      <c r="Y83" s="76">
        <v>538</v>
      </c>
      <c r="Z83" s="76">
        <v>538</v>
      </c>
      <c r="AA83" s="76">
        <v>1047</v>
      </c>
      <c r="AB83" s="76">
        <v>1073</v>
      </c>
      <c r="AC83" s="76">
        <v>1047</v>
      </c>
    </row>
    <row r="84" spans="1:29" s="12" customFormat="1" ht="8.25">
      <c r="A84" s="28"/>
      <c r="B84" s="72"/>
      <c r="C84" s="75" t="s">
        <v>9</v>
      </c>
      <c r="D84" s="76">
        <v>2000</v>
      </c>
      <c r="E84" s="76">
        <v>2000</v>
      </c>
      <c r="F84" s="76">
        <v>2000</v>
      </c>
      <c r="G84" s="76">
        <v>0</v>
      </c>
      <c r="H84" s="76">
        <v>0</v>
      </c>
      <c r="I84" s="76">
        <v>1500</v>
      </c>
      <c r="J84" s="76">
        <v>3000</v>
      </c>
      <c r="K84" s="76">
        <v>3000</v>
      </c>
      <c r="L84" s="76">
        <v>3000</v>
      </c>
      <c r="M84" s="76">
        <v>1500</v>
      </c>
      <c r="N84" s="76"/>
      <c r="O84" s="76">
        <v>3500</v>
      </c>
      <c r="P84" s="76">
        <v>3700</v>
      </c>
      <c r="Q84" s="76">
        <v>3500</v>
      </c>
      <c r="R84" s="76">
        <v>3700</v>
      </c>
      <c r="S84" s="76">
        <v>1500</v>
      </c>
      <c r="T84" s="76">
        <v>3000</v>
      </c>
      <c r="U84" s="76">
        <v>3000</v>
      </c>
      <c r="V84" s="76">
        <v>3000</v>
      </c>
      <c r="W84" s="76">
        <v>1500</v>
      </c>
      <c r="X84" s="76"/>
      <c r="Y84" s="76">
        <v>0</v>
      </c>
      <c r="Z84" s="76">
        <v>0</v>
      </c>
      <c r="AA84" s="76">
        <v>2000</v>
      </c>
      <c r="AB84" s="76">
        <v>2000</v>
      </c>
      <c r="AC84" s="76">
        <v>2000</v>
      </c>
    </row>
    <row r="85" spans="1:29" s="12" customFormat="1" ht="9" thickBot="1">
      <c r="A85" s="28"/>
      <c r="B85" s="58"/>
      <c r="C85" s="59" t="s">
        <v>10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/>
      <c r="O85" s="60">
        <v>0</v>
      </c>
      <c r="P85" s="60">
        <v>0</v>
      </c>
      <c r="Q85" s="60">
        <v>0</v>
      </c>
      <c r="R85" s="60">
        <v>0</v>
      </c>
      <c r="S85" s="60">
        <v>0</v>
      </c>
      <c r="T85" s="60">
        <v>0</v>
      </c>
      <c r="U85" s="60">
        <v>0</v>
      </c>
      <c r="V85" s="60">
        <v>0</v>
      </c>
      <c r="W85" s="60">
        <v>0</v>
      </c>
      <c r="X85" s="60"/>
      <c r="Y85" s="60">
        <v>0</v>
      </c>
      <c r="Z85" s="60">
        <v>0</v>
      </c>
      <c r="AA85" s="60">
        <v>0</v>
      </c>
      <c r="AB85" s="60">
        <v>0</v>
      </c>
      <c r="AC85" s="60">
        <v>0</v>
      </c>
    </row>
    <row r="86" spans="1:29" s="12" customFormat="1" ht="9" thickBot="1">
      <c r="A86" s="28"/>
      <c r="B86" s="61" t="s">
        <v>73</v>
      </c>
      <c r="C86" s="59"/>
      <c r="D86" s="68">
        <f>'FLR 9'!D87</f>
        <v>1313.3333333333296</v>
      </c>
      <c r="E86" s="68">
        <f>'FLR 9'!E87</f>
        <v>1386.6666666666626</v>
      </c>
      <c r="F86" s="68">
        <f>'FLR 9'!F87</f>
        <v>1313.3333333333296</v>
      </c>
      <c r="G86" s="68">
        <f>'FLR 9'!G87</f>
        <v>866.6666666666645</v>
      </c>
      <c r="H86" s="68">
        <f>'FLR 9'!H87</f>
        <v>866.6666666666645</v>
      </c>
      <c r="I86" s="68">
        <f>'FLR 9'!I87</f>
        <v>1386.6666666666626</v>
      </c>
      <c r="J86" s="68">
        <f>'FLR 9'!J87</f>
        <v>1766.6666666666615</v>
      </c>
      <c r="K86" s="68">
        <f>'FLR 9'!K87</f>
        <v>1766.6666666666615</v>
      </c>
      <c r="L86" s="68">
        <f>'FLR 9'!L87</f>
        <v>1766.6666666666615</v>
      </c>
      <c r="M86" s="68">
        <f>'FLR 9'!M87</f>
        <v>1386.6666666666626</v>
      </c>
      <c r="N86" s="68">
        <f>'FLR 9'!N87</f>
        <v>0</v>
      </c>
      <c r="O86" s="68">
        <f>'FLR 9'!O87</f>
        <v>2067.999999999994</v>
      </c>
      <c r="P86" s="68">
        <f>'FLR 9'!P87</f>
        <v>2067.999999999994</v>
      </c>
      <c r="Q86" s="68">
        <f>'FLR 9'!Q87</f>
        <v>2067.999999999994</v>
      </c>
      <c r="R86" s="68">
        <f>'FLR 9'!R87</f>
        <v>2067.999999999994</v>
      </c>
      <c r="S86" s="68">
        <f>'FLR 9'!S87</f>
        <v>1386.6666666666626</v>
      </c>
      <c r="T86" s="68">
        <f>'FLR 9'!T87</f>
        <v>1766.6666666666615</v>
      </c>
      <c r="U86" s="68">
        <f>'FLR 9'!U87</f>
        <v>1766.6666666666615</v>
      </c>
      <c r="V86" s="68">
        <f>'FLR 9'!V87</f>
        <v>1766.6666666666615</v>
      </c>
      <c r="W86" s="68">
        <f>'FLR 9'!W87</f>
        <v>1386.6666666666626</v>
      </c>
      <c r="X86" s="68">
        <f>'FLR 9'!X87</f>
        <v>0</v>
      </c>
      <c r="Y86" s="68">
        <f>'FLR 9'!Y87</f>
        <v>866.6666666666645</v>
      </c>
      <c r="Z86" s="68">
        <f>'FLR 9'!Z87</f>
        <v>866.6666666666645</v>
      </c>
      <c r="AA86" s="68">
        <f>'FLR 9'!AA87</f>
        <v>1313.3333333333296</v>
      </c>
      <c r="AB86" s="68">
        <f>'FLR 9'!AB87</f>
        <v>1386.6666666666626</v>
      </c>
      <c r="AC86" s="68">
        <f>'FLR 9'!AC87</f>
        <v>1313.3333333333296</v>
      </c>
    </row>
    <row r="87" spans="1:29" s="14" customFormat="1" ht="9" thickBot="1">
      <c r="A87" s="48"/>
      <c r="B87" s="49" t="s">
        <v>74</v>
      </c>
      <c r="C87" s="67"/>
      <c r="D87" s="68">
        <f aca="true" t="shared" si="20" ref="D87:AC87">D31+D86</f>
        <v>1913.333333333328</v>
      </c>
      <c r="E87" s="68">
        <f t="shared" si="20"/>
        <v>1986.666666666661</v>
      </c>
      <c r="F87" s="68">
        <f t="shared" si="20"/>
        <v>1913.333333333328</v>
      </c>
      <c r="G87" s="68">
        <f t="shared" si="20"/>
        <v>1279.9999999999968</v>
      </c>
      <c r="H87" s="68">
        <f t="shared" si="20"/>
        <v>1279.9999999999968</v>
      </c>
      <c r="I87" s="68">
        <f t="shared" si="20"/>
        <v>1986.666666666661</v>
      </c>
      <c r="J87" s="68">
        <f t="shared" si="20"/>
        <v>2419.999999999993</v>
      </c>
      <c r="K87" s="68">
        <f t="shared" si="20"/>
        <v>2486.6666666666597</v>
      </c>
      <c r="L87" s="68">
        <f t="shared" si="20"/>
        <v>2419.999999999993</v>
      </c>
      <c r="M87" s="68">
        <f t="shared" si="20"/>
        <v>1986.666666666661</v>
      </c>
      <c r="N87" s="68">
        <f t="shared" si="20"/>
        <v>0</v>
      </c>
      <c r="O87" s="68">
        <f t="shared" si="20"/>
        <v>2787.9999999999923</v>
      </c>
      <c r="P87" s="68">
        <f t="shared" si="20"/>
        <v>2841.3333333333258</v>
      </c>
      <c r="Q87" s="68">
        <f t="shared" si="20"/>
        <v>2787.9999999999923</v>
      </c>
      <c r="R87" s="68">
        <f t="shared" si="20"/>
        <v>2841.3333333333258</v>
      </c>
      <c r="S87" s="68">
        <f t="shared" si="20"/>
        <v>1986.666666666661</v>
      </c>
      <c r="T87" s="68">
        <f t="shared" si="20"/>
        <v>2419.999999999993</v>
      </c>
      <c r="U87" s="68">
        <f t="shared" si="20"/>
        <v>2486.6666666666597</v>
      </c>
      <c r="V87" s="68">
        <f t="shared" si="20"/>
        <v>2419.999999999993</v>
      </c>
      <c r="W87" s="68">
        <f t="shared" si="20"/>
        <v>1986.666666666661</v>
      </c>
      <c r="X87" s="68">
        <f t="shared" si="20"/>
        <v>0</v>
      </c>
      <c r="Y87" s="68">
        <f t="shared" si="20"/>
        <v>1279.9999999999968</v>
      </c>
      <c r="Z87" s="68">
        <f t="shared" si="20"/>
        <v>1279.9999999999968</v>
      </c>
      <c r="AA87" s="68">
        <f t="shared" si="20"/>
        <v>1913.333333333328</v>
      </c>
      <c r="AB87" s="68">
        <f t="shared" si="20"/>
        <v>1986.666666666661</v>
      </c>
      <c r="AC87" s="68">
        <f t="shared" si="20"/>
        <v>1913.333333333328</v>
      </c>
    </row>
    <row r="88" spans="1:29" s="12" customFormat="1" ht="9" thickBot="1">
      <c r="A88" s="28"/>
      <c r="B88" s="81"/>
      <c r="C88" s="82" t="s">
        <v>0</v>
      </c>
      <c r="D88" s="83" t="s">
        <v>46</v>
      </c>
      <c r="E88" s="84" t="s">
        <v>47</v>
      </c>
      <c r="F88" s="85" t="s">
        <v>48</v>
      </c>
      <c r="G88" s="83" t="s">
        <v>49</v>
      </c>
      <c r="H88" s="86" t="s">
        <v>50</v>
      </c>
      <c r="I88" s="86" t="s">
        <v>51</v>
      </c>
      <c r="J88" s="84" t="s">
        <v>52</v>
      </c>
      <c r="K88" s="83" t="s">
        <v>20</v>
      </c>
      <c r="L88" s="84" t="s">
        <v>53</v>
      </c>
      <c r="M88" s="83" t="s">
        <v>54</v>
      </c>
      <c r="N88" s="83" t="s">
        <v>69</v>
      </c>
      <c r="O88" s="84" t="s">
        <v>55</v>
      </c>
      <c r="P88" s="83" t="s">
        <v>56</v>
      </c>
      <c r="Q88" s="84" t="s">
        <v>57</v>
      </c>
      <c r="R88" s="83" t="s">
        <v>58</v>
      </c>
      <c r="S88" s="84" t="s">
        <v>59</v>
      </c>
      <c r="T88" s="83" t="s">
        <v>60</v>
      </c>
      <c r="U88" s="85" t="s">
        <v>61</v>
      </c>
      <c r="V88" s="83" t="s">
        <v>62</v>
      </c>
      <c r="W88" s="84" t="s">
        <v>63</v>
      </c>
      <c r="X88" s="83" t="s">
        <v>70</v>
      </c>
      <c r="Y88" s="83" t="s">
        <v>64</v>
      </c>
      <c r="Z88" s="84" t="s">
        <v>65</v>
      </c>
      <c r="AA88" s="83" t="s">
        <v>66</v>
      </c>
      <c r="AB88" s="83" t="s">
        <v>67</v>
      </c>
      <c r="AC88" s="83" t="s">
        <v>68</v>
      </c>
    </row>
    <row r="89" s="12" customFormat="1" ht="8.25">
      <c r="A89" s="15"/>
    </row>
    <row r="90" s="12" customFormat="1" ht="8.25">
      <c r="A90" s="15"/>
    </row>
    <row r="91" s="12" customFormat="1" ht="8.25">
      <c r="A91" s="15"/>
    </row>
    <row r="92" s="12" customFormat="1" ht="8.25"/>
    <row r="93" s="12" customFormat="1" ht="8.25"/>
    <row r="94" s="12" customFormat="1" ht="8.25"/>
    <row r="95" s="12" customFormat="1" ht="8.25"/>
    <row r="96" s="12" customFormat="1" ht="8.25"/>
    <row r="97" s="12" customFormat="1" ht="8.25"/>
    <row r="98" s="12" customFormat="1" ht="8.25"/>
    <row r="99" s="12" customFormat="1" ht="8.25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91"/>
  <sheetViews>
    <sheetView workbookViewId="0" topLeftCell="A1">
      <selection activeCell="D2" sqref="D2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4.8515625" style="1" bestFit="1" customWidth="1"/>
    <col min="4" max="29" width="7.140625" style="1" customWidth="1"/>
    <col min="30" max="30" width="1.7109375" style="1" customWidth="1"/>
    <col min="31" max="31" width="7.140625" style="1" customWidth="1"/>
    <col min="32" max="16384" width="9.140625" style="1" customWidth="1"/>
  </cols>
  <sheetData>
    <row r="1" s="8" customFormat="1" ht="9">
      <c r="AD1" s="9"/>
    </row>
    <row r="2" spans="2:30" s="8" customFormat="1" ht="20.25">
      <c r="B2" s="11" t="s">
        <v>92</v>
      </c>
      <c r="D2" s="10">
        <v>9</v>
      </c>
      <c r="AD2" s="9"/>
    </row>
    <row r="3" spans="27:31" s="12" customFormat="1" ht="8.25">
      <c r="AA3" s="13"/>
      <c r="AB3" s="13"/>
      <c r="AC3" s="13" t="s">
        <v>23</v>
      </c>
      <c r="AD3" s="13"/>
      <c r="AE3" s="13"/>
    </row>
    <row r="4" spans="2:22" s="12" customFormat="1" ht="8.25">
      <c r="B4" s="12" t="s">
        <v>12</v>
      </c>
      <c r="C4" s="12">
        <v>30</v>
      </c>
      <c r="D4" s="12" t="s">
        <v>4</v>
      </c>
      <c r="G4" s="12">
        <v>1</v>
      </c>
      <c r="H4" s="12">
        <v>2</v>
      </c>
      <c r="I4" s="12">
        <v>3</v>
      </c>
      <c r="J4" s="12">
        <v>4</v>
      </c>
      <c r="K4" s="12">
        <v>5</v>
      </c>
      <c r="L4" s="12">
        <v>6</v>
      </c>
      <c r="M4" s="12">
        <v>7</v>
      </c>
      <c r="N4" s="12">
        <v>8</v>
      </c>
      <c r="O4" s="12">
        <v>9</v>
      </c>
      <c r="P4" s="12">
        <v>10</v>
      </c>
      <c r="Q4" s="12">
        <v>11</v>
      </c>
      <c r="R4" s="12">
        <v>12</v>
      </c>
      <c r="S4" s="13" t="s">
        <v>25</v>
      </c>
      <c r="T4" s="13" t="s">
        <v>21</v>
      </c>
      <c r="U4" s="13" t="s">
        <v>22</v>
      </c>
      <c r="V4" s="13" t="s">
        <v>24</v>
      </c>
    </row>
    <row r="5" spans="2:22" s="12" customFormat="1" ht="8.25">
      <c r="B5" s="12" t="s">
        <v>13</v>
      </c>
      <c r="C5" s="12">
        <v>1.6</v>
      </c>
      <c r="D5" s="12" t="s">
        <v>4</v>
      </c>
      <c r="G5" s="12">
        <v>0</v>
      </c>
      <c r="H5" s="14">
        <v>14</v>
      </c>
      <c r="I5" s="14">
        <v>27.3333333333333</v>
      </c>
      <c r="J5" s="14">
        <v>40.6666666666666</v>
      </c>
      <c r="K5" s="14">
        <v>54</v>
      </c>
      <c r="L5" s="14">
        <v>67.3333333333333</v>
      </c>
      <c r="M5" s="14">
        <v>80.666666666</v>
      </c>
      <c r="N5" s="14">
        <v>94</v>
      </c>
      <c r="O5" s="14">
        <v>107.333333333333</v>
      </c>
      <c r="P5" s="14">
        <v>120.666666666666</v>
      </c>
      <c r="Q5" s="14">
        <v>134</v>
      </c>
      <c r="R5" s="14">
        <v>147.333333333333</v>
      </c>
      <c r="S5" s="14">
        <v>162</v>
      </c>
      <c r="T5" s="14">
        <v>163</v>
      </c>
      <c r="U5" s="14">
        <v>164.333333333333</v>
      </c>
      <c r="V5" s="14">
        <v>171.66666666666</v>
      </c>
    </row>
    <row r="6" spans="2:22" s="12" customFormat="1" ht="8.25">
      <c r="B6" s="12" t="s">
        <v>19</v>
      </c>
      <c r="C6" s="12">
        <v>29</v>
      </c>
      <c r="D6" s="12" t="s">
        <v>4</v>
      </c>
      <c r="H6" s="14">
        <f aca="true" t="shared" si="0" ref="H6:V6">H5-G5</f>
        <v>14</v>
      </c>
      <c r="I6" s="14">
        <f t="shared" si="0"/>
        <v>13.3333333333333</v>
      </c>
      <c r="J6" s="14">
        <f t="shared" si="0"/>
        <v>13.3333333333333</v>
      </c>
      <c r="K6" s="14">
        <f t="shared" si="0"/>
        <v>13.3333333333334</v>
      </c>
      <c r="L6" s="14">
        <f t="shared" si="0"/>
        <v>13.3333333333333</v>
      </c>
      <c r="M6" s="14">
        <f t="shared" si="0"/>
        <v>13.333333332666697</v>
      </c>
      <c r="N6" s="14">
        <f t="shared" si="0"/>
        <v>13.333333334000002</v>
      </c>
      <c r="O6" s="14">
        <f t="shared" si="0"/>
        <v>13.333333333333002</v>
      </c>
      <c r="P6" s="14">
        <f t="shared" si="0"/>
        <v>13.333333333333002</v>
      </c>
      <c r="Q6" s="14">
        <f t="shared" si="0"/>
        <v>13.333333333333997</v>
      </c>
      <c r="R6" s="14">
        <f t="shared" si="0"/>
        <v>13.333333333333002</v>
      </c>
      <c r="S6" s="14">
        <f t="shared" si="0"/>
        <v>14.666666666666998</v>
      </c>
      <c r="T6" s="14">
        <f t="shared" si="0"/>
        <v>1</v>
      </c>
      <c r="U6" s="14">
        <f t="shared" si="0"/>
        <v>1.3333333333330017</v>
      </c>
      <c r="V6" s="14">
        <f t="shared" si="0"/>
        <v>7.333333333327005</v>
      </c>
    </row>
    <row r="7" spans="2:22" s="12" customFormat="1" ht="8.25">
      <c r="B7" s="12" t="s">
        <v>14</v>
      </c>
      <c r="C7" s="12">
        <v>520</v>
      </c>
      <c r="D7" s="12" t="s">
        <v>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2:4" s="12" customFormat="1" ht="8.25">
      <c r="B8" s="12" t="s">
        <v>33</v>
      </c>
      <c r="C8" s="12">
        <v>5</v>
      </c>
      <c r="D8" s="12" t="s">
        <v>4</v>
      </c>
    </row>
    <row r="9" spans="2:4" s="12" customFormat="1" ht="8.25">
      <c r="B9" s="15" t="s">
        <v>28</v>
      </c>
      <c r="C9" s="15">
        <v>5</v>
      </c>
      <c r="D9" s="12" t="s">
        <v>4</v>
      </c>
    </row>
    <row r="10" spans="2:7" s="12" customFormat="1" ht="8.25">
      <c r="B10" s="12" t="s">
        <v>26</v>
      </c>
      <c r="C10" s="12">
        <v>4</v>
      </c>
      <c r="F10" s="15"/>
      <c r="G10" s="15"/>
    </row>
    <row r="11" spans="2:31" s="12" customFormat="1" ht="8.25">
      <c r="B11" s="15" t="s">
        <v>81</v>
      </c>
      <c r="C11" s="15">
        <v>13.3333333333333</v>
      </c>
      <c r="D11" s="15" t="s">
        <v>6</v>
      </c>
      <c r="E11" s="12" t="s">
        <v>80</v>
      </c>
      <c r="H11" s="14">
        <f>(SUM(D15:AE15)*C11)/1000</f>
        <v>11.47999999999997</v>
      </c>
      <c r="I11" s="12" t="s">
        <v>82</v>
      </c>
      <c r="AE11" s="15"/>
    </row>
    <row r="12" spans="2:31" s="12" customFormat="1" ht="9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16"/>
    </row>
    <row r="13" spans="1:31" s="12" customFormat="1" ht="8.25">
      <c r="A13" s="28"/>
      <c r="B13" s="15"/>
      <c r="C13" s="92" t="s">
        <v>0</v>
      </c>
      <c r="D13" s="20" t="s">
        <v>46</v>
      </c>
      <c r="E13" s="21" t="s">
        <v>47</v>
      </c>
      <c r="F13" s="88" t="s">
        <v>48</v>
      </c>
      <c r="G13" s="89" t="s">
        <v>49</v>
      </c>
      <c r="H13" s="90" t="s">
        <v>50</v>
      </c>
      <c r="I13" s="90" t="s">
        <v>51</v>
      </c>
      <c r="J13" s="21" t="s">
        <v>52</v>
      </c>
      <c r="K13" s="20" t="s">
        <v>20</v>
      </c>
      <c r="L13" s="21" t="s">
        <v>53</v>
      </c>
      <c r="M13" s="20" t="s">
        <v>54</v>
      </c>
      <c r="N13" s="89" t="s">
        <v>69</v>
      </c>
      <c r="O13" s="21" t="s">
        <v>55</v>
      </c>
      <c r="P13" s="20" t="s">
        <v>56</v>
      </c>
      <c r="Q13" s="21" t="s">
        <v>57</v>
      </c>
      <c r="R13" s="20" t="s">
        <v>58</v>
      </c>
      <c r="S13" s="21" t="s">
        <v>59</v>
      </c>
      <c r="T13" s="20" t="s">
        <v>60</v>
      </c>
      <c r="U13" s="21" t="s">
        <v>61</v>
      </c>
      <c r="V13" s="20" t="s">
        <v>62</v>
      </c>
      <c r="W13" s="21" t="s">
        <v>63</v>
      </c>
      <c r="X13" s="20" t="s">
        <v>70</v>
      </c>
      <c r="Y13" s="20" t="s">
        <v>64</v>
      </c>
      <c r="Z13" s="21" t="s">
        <v>65</v>
      </c>
      <c r="AA13" s="20" t="s">
        <v>66</v>
      </c>
      <c r="AB13" s="20" t="s">
        <v>67</v>
      </c>
      <c r="AC13" s="20" t="s">
        <v>68</v>
      </c>
      <c r="AE13" s="20" t="s">
        <v>91</v>
      </c>
    </row>
    <row r="14" spans="1:31" s="12" customFormat="1" ht="8.25">
      <c r="A14" s="28"/>
      <c r="B14" s="15"/>
      <c r="C14" s="28"/>
      <c r="D14" s="20" t="s">
        <v>75</v>
      </c>
      <c r="E14" s="20" t="s">
        <v>75</v>
      </c>
      <c r="F14" s="20" t="s">
        <v>75</v>
      </c>
      <c r="G14" s="20" t="s">
        <v>76</v>
      </c>
      <c r="H14" s="20" t="s">
        <v>76</v>
      </c>
      <c r="I14" s="20" t="s">
        <v>75</v>
      </c>
      <c r="J14" s="20" t="s">
        <v>75</v>
      </c>
      <c r="K14" s="20" t="s">
        <v>75</v>
      </c>
      <c r="L14" s="20" t="s">
        <v>75</v>
      </c>
      <c r="M14" s="20" t="s">
        <v>75</v>
      </c>
      <c r="N14" s="93"/>
      <c r="O14" s="20" t="s">
        <v>72</v>
      </c>
      <c r="P14" s="20" t="s">
        <v>72</v>
      </c>
      <c r="Q14" s="20" t="s">
        <v>72</v>
      </c>
      <c r="R14" s="20" t="s">
        <v>72</v>
      </c>
      <c r="S14" s="20" t="s">
        <v>75</v>
      </c>
      <c r="T14" s="20" t="s">
        <v>75</v>
      </c>
      <c r="U14" s="20" t="s">
        <v>75</v>
      </c>
      <c r="V14" s="20" t="s">
        <v>75</v>
      </c>
      <c r="W14" s="20" t="s">
        <v>75</v>
      </c>
      <c r="X14" s="93"/>
      <c r="Y14" s="20" t="s">
        <v>76</v>
      </c>
      <c r="Z14" s="20" t="s">
        <v>76</v>
      </c>
      <c r="AA14" s="20" t="s">
        <v>75</v>
      </c>
      <c r="AB14" s="20" t="s">
        <v>75</v>
      </c>
      <c r="AC14" s="20" t="s">
        <v>75</v>
      </c>
      <c r="AE14" s="20" t="s">
        <v>75</v>
      </c>
    </row>
    <row r="15" spans="1:31" s="12" customFormat="1" ht="9" thickBot="1">
      <c r="A15" s="28"/>
      <c r="B15" s="16"/>
      <c r="C15" s="62"/>
      <c r="D15" s="27">
        <v>31</v>
      </c>
      <c r="E15" s="27">
        <v>31</v>
      </c>
      <c r="F15" s="27">
        <v>31</v>
      </c>
      <c r="G15" s="27">
        <v>25</v>
      </c>
      <c r="H15" s="27">
        <v>25</v>
      </c>
      <c r="I15" s="27">
        <v>31</v>
      </c>
      <c r="J15" s="27">
        <v>40</v>
      </c>
      <c r="K15" s="27">
        <v>40</v>
      </c>
      <c r="L15" s="27">
        <v>40</v>
      </c>
      <c r="M15" s="27">
        <v>31</v>
      </c>
      <c r="N15" s="30"/>
      <c r="O15" s="27">
        <v>45</v>
      </c>
      <c r="P15" s="27">
        <v>45</v>
      </c>
      <c r="Q15" s="27">
        <v>45</v>
      </c>
      <c r="R15" s="27">
        <v>45</v>
      </c>
      <c r="S15" s="27">
        <v>31</v>
      </c>
      <c r="T15" s="27">
        <v>40</v>
      </c>
      <c r="U15" s="27">
        <v>40</v>
      </c>
      <c r="V15" s="27">
        <v>40</v>
      </c>
      <c r="W15" s="27">
        <v>31</v>
      </c>
      <c r="X15" s="30"/>
      <c r="Y15" s="27">
        <v>25</v>
      </c>
      <c r="Z15" s="27">
        <v>25</v>
      </c>
      <c r="AA15" s="27">
        <v>31</v>
      </c>
      <c r="AB15" s="27">
        <v>31</v>
      </c>
      <c r="AC15" s="27">
        <v>31</v>
      </c>
      <c r="AE15" s="27">
        <v>31</v>
      </c>
    </row>
    <row r="16" spans="1:31" s="12" customFormat="1" ht="9" thickBot="1">
      <c r="A16" s="28"/>
      <c r="B16" s="16" t="s">
        <v>42</v>
      </c>
      <c r="C16" s="16"/>
      <c r="D16" s="29" t="str">
        <f>IF(D17&gt;D18,"OK","NG")</f>
        <v>OK</v>
      </c>
      <c r="E16" s="29" t="str">
        <f>IF(E17&gt;E18,"OK","NG")</f>
        <v>OK</v>
      </c>
      <c r="F16" s="29" t="str">
        <f>IF(F17&gt;F18,"OK","NG")</f>
        <v>OK</v>
      </c>
      <c r="G16" s="29" t="str">
        <f aca="true" t="shared" si="1" ref="G16:Z16">IF(G17&gt;G18,"OK","NG")</f>
        <v>OK</v>
      </c>
      <c r="H16" s="29" t="str">
        <f t="shared" si="1"/>
        <v>OK</v>
      </c>
      <c r="I16" s="29" t="str">
        <f>IF(I17&gt;I18,"OK","NG")</f>
        <v>OK</v>
      </c>
      <c r="J16" s="29" t="str">
        <f t="shared" si="1"/>
        <v>OK</v>
      </c>
      <c r="K16" s="29" t="str">
        <f t="shared" si="1"/>
        <v>OK</v>
      </c>
      <c r="L16" s="29" t="str">
        <f t="shared" si="1"/>
        <v>OK</v>
      </c>
      <c r="M16" s="29" t="str">
        <f>IF(M17&gt;M18,"OK","NG")</f>
        <v>OK</v>
      </c>
      <c r="N16" s="29"/>
      <c r="O16" s="29" t="str">
        <f t="shared" si="1"/>
        <v>OK</v>
      </c>
      <c r="P16" s="29" t="str">
        <f t="shared" si="1"/>
        <v>OK</v>
      </c>
      <c r="Q16" s="29" t="str">
        <f t="shared" si="1"/>
        <v>OK</v>
      </c>
      <c r="R16" s="29" t="str">
        <f t="shared" si="1"/>
        <v>OK</v>
      </c>
      <c r="S16" s="29" t="str">
        <f>IF(S17&gt;S18,"OK","NG")</f>
        <v>OK</v>
      </c>
      <c r="T16" s="29" t="str">
        <f t="shared" si="1"/>
        <v>OK</v>
      </c>
      <c r="U16" s="29" t="str">
        <f>IF(U17&gt;U18,"OK","NG")</f>
        <v>OK</v>
      </c>
      <c r="V16" s="29" t="str">
        <f t="shared" si="1"/>
        <v>OK</v>
      </c>
      <c r="W16" s="29" t="str">
        <f>IF(W17&gt;W18,"OK","NG")</f>
        <v>OK</v>
      </c>
      <c r="X16" s="29"/>
      <c r="Y16" s="29" t="str">
        <f t="shared" si="1"/>
        <v>OK</v>
      </c>
      <c r="Z16" s="29" t="str">
        <f t="shared" si="1"/>
        <v>OK</v>
      </c>
      <c r="AA16" s="29" t="str">
        <f>IF(AA17&gt;AA18,"OK","NG")</f>
        <v>OK</v>
      </c>
      <c r="AB16" s="29" t="str">
        <f>IF(AB17&gt;AB18,"OK","NG")</f>
        <v>OK</v>
      </c>
      <c r="AC16" s="29" t="str">
        <f>IF(AC17&gt;AC18,"OK","NG")</f>
        <v>OK</v>
      </c>
      <c r="AE16" s="29" t="e">
        <f>IF(AE17&gt;AE18,"OK","NG")</f>
        <v>#REF!</v>
      </c>
    </row>
    <row r="17" spans="1:31" s="12" customFormat="1" ht="9" thickBot="1">
      <c r="A17" s="28"/>
      <c r="B17" s="16" t="s">
        <v>41</v>
      </c>
      <c r="C17" s="16"/>
      <c r="D17" s="30">
        <v>248</v>
      </c>
      <c r="E17" s="30">
        <v>248</v>
      </c>
      <c r="F17" s="30">
        <v>248</v>
      </c>
      <c r="G17" s="30">
        <v>146.91</v>
      </c>
      <c r="H17" s="30">
        <v>146.91</v>
      </c>
      <c r="I17" s="30">
        <v>248</v>
      </c>
      <c r="J17" s="30">
        <v>335.85</v>
      </c>
      <c r="K17" s="30">
        <v>335.85</v>
      </c>
      <c r="L17" s="30">
        <v>335.85</v>
      </c>
      <c r="M17" s="30">
        <v>248</v>
      </c>
      <c r="N17" s="30"/>
      <c r="O17" s="30">
        <v>376.57</v>
      </c>
      <c r="P17" s="30">
        <v>376.57</v>
      </c>
      <c r="Q17" s="30">
        <v>376.57</v>
      </c>
      <c r="R17" s="30">
        <v>376.57</v>
      </c>
      <c r="S17" s="30">
        <v>248</v>
      </c>
      <c r="T17" s="30">
        <v>335.85</v>
      </c>
      <c r="U17" s="30">
        <v>335.85</v>
      </c>
      <c r="V17" s="30">
        <v>335.85</v>
      </c>
      <c r="W17" s="30">
        <v>248</v>
      </c>
      <c r="X17" s="30"/>
      <c r="Y17" s="30">
        <v>146.91</v>
      </c>
      <c r="Z17" s="30">
        <v>146.91</v>
      </c>
      <c r="AA17" s="30">
        <v>248</v>
      </c>
      <c r="AB17" s="30">
        <v>248</v>
      </c>
      <c r="AC17" s="30">
        <v>248</v>
      </c>
      <c r="AE17" s="30">
        <v>248</v>
      </c>
    </row>
    <row r="18" spans="1:31" s="34" customFormat="1" ht="9" thickBot="1">
      <c r="A18" s="31"/>
      <c r="B18" s="32" t="s">
        <v>38</v>
      </c>
      <c r="C18" s="32"/>
      <c r="D18" s="33">
        <f aca="true" t="shared" si="2" ref="D18:AC18">MAX(D19:D21)</f>
        <v>216.51332342593582</v>
      </c>
      <c r="E18" s="33">
        <f t="shared" si="2"/>
        <v>233.5375318799417</v>
      </c>
      <c r="F18" s="33">
        <f t="shared" si="2"/>
        <v>216.51332342593582</v>
      </c>
      <c r="G18" s="33">
        <f t="shared" si="2"/>
        <v>116.25984326015757</v>
      </c>
      <c r="H18" s="33">
        <f t="shared" si="2"/>
        <v>116.25984326015757</v>
      </c>
      <c r="I18" s="33">
        <f t="shared" si="2"/>
        <v>225.261267480762</v>
      </c>
      <c r="J18" s="33">
        <f t="shared" si="2"/>
        <v>315.37301723376527</v>
      </c>
      <c r="K18" s="33">
        <f t="shared" si="2"/>
        <v>335.78612499999997</v>
      </c>
      <c r="L18" s="33">
        <f t="shared" si="2"/>
        <v>315.37301723376527</v>
      </c>
      <c r="M18" s="33">
        <f t="shared" si="2"/>
        <v>221.54852933519044</v>
      </c>
      <c r="N18" s="33"/>
      <c r="O18" s="33">
        <f t="shared" si="2"/>
        <v>343.95315056652174</v>
      </c>
      <c r="P18" s="33">
        <f t="shared" si="2"/>
        <v>357.52734852757027</v>
      </c>
      <c r="Q18" s="33">
        <f t="shared" si="2"/>
        <v>343.95315056652174</v>
      </c>
      <c r="R18" s="33">
        <f t="shared" si="2"/>
        <v>357.52734852757027</v>
      </c>
      <c r="S18" s="33">
        <f t="shared" si="2"/>
        <v>225.261267480762</v>
      </c>
      <c r="T18" s="33">
        <f t="shared" si="2"/>
        <v>315.37301723376527</v>
      </c>
      <c r="U18" s="33">
        <f t="shared" si="2"/>
        <v>335.78612499999997</v>
      </c>
      <c r="V18" s="33">
        <f t="shared" si="2"/>
        <v>315.37301723376527</v>
      </c>
      <c r="W18" s="33">
        <f t="shared" si="2"/>
        <v>221.54852933519044</v>
      </c>
      <c r="X18" s="33"/>
      <c r="Y18" s="33">
        <f t="shared" si="2"/>
        <v>116.25984326015757</v>
      </c>
      <c r="Z18" s="33">
        <f t="shared" si="2"/>
        <v>116.25984326015757</v>
      </c>
      <c r="AA18" s="33">
        <f t="shared" si="2"/>
        <v>216.51332342593582</v>
      </c>
      <c r="AB18" s="33">
        <f t="shared" si="2"/>
        <v>233.5375318799417</v>
      </c>
      <c r="AC18" s="33">
        <f t="shared" si="2"/>
        <v>216.51332342593582</v>
      </c>
      <c r="AE18" s="33" t="e">
        <f>MAX(AE19:AE21)</f>
        <v>#REF!</v>
      </c>
    </row>
    <row r="19" spans="1:31" s="12" customFormat="1" ht="8.25">
      <c r="A19" s="28"/>
      <c r="B19" s="35" t="s">
        <v>31</v>
      </c>
      <c r="C19" s="36"/>
      <c r="D19" s="37">
        <f aca="true" t="shared" si="3" ref="D19:AC19">1.4*D22</f>
        <v>165.3814493333333</v>
      </c>
      <c r="E19" s="37">
        <f t="shared" si="3"/>
        <v>179.59518079999995</v>
      </c>
      <c r="F19" s="37">
        <f t="shared" si="3"/>
        <v>165.3814493333333</v>
      </c>
      <c r="G19" s="37">
        <f t="shared" si="3"/>
        <v>85.23102</v>
      </c>
      <c r="H19" s="37">
        <f t="shared" si="3"/>
        <v>85.23102</v>
      </c>
      <c r="I19" s="37">
        <f t="shared" si="3"/>
        <v>167.83982879999996</v>
      </c>
      <c r="J19" s="37">
        <f t="shared" si="3"/>
        <v>202.58700000000002</v>
      </c>
      <c r="K19" s="37">
        <f t="shared" si="3"/>
        <v>215.852</v>
      </c>
      <c r="L19" s="37">
        <f t="shared" si="3"/>
        <v>202.58700000000002</v>
      </c>
      <c r="M19" s="37">
        <f t="shared" si="3"/>
        <v>163.15700519999996</v>
      </c>
      <c r="N19" s="37"/>
      <c r="O19" s="37">
        <f t="shared" si="3"/>
        <v>267.53023360000003</v>
      </c>
      <c r="P19" s="37">
        <f t="shared" si="3"/>
        <v>280.84387519999996</v>
      </c>
      <c r="Q19" s="37">
        <f t="shared" si="3"/>
        <v>267.53023360000003</v>
      </c>
      <c r="R19" s="37">
        <f t="shared" si="3"/>
        <v>280.84387519999996</v>
      </c>
      <c r="S19" s="37">
        <f t="shared" si="3"/>
        <v>167.83982879999996</v>
      </c>
      <c r="T19" s="37">
        <f t="shared" si="3"/>
        <v>202.58700000000002</v>
      </c>
      <c r="U19" s="37">
        <f t="shared" si="3"/>
        <v>215.852</v>
      </c>
      <c r="V19" s="37">
        <f t="shared" si="3"/>
        <v>202.58700000000002</v>
      </c>
      <c r="W19" s="37">
        <f t="shared" si="3"/>
        <v>163.15700519999996</v>
      </c>
      <c r="X19" s="37"/>
      <c r="Y19" s="37">
        <f t="shared" si="3"/>
        <v>85.23102</v>
      </c>
      <c r="Z19" s="37">
        <f t="shared" si="3"/>
        <v>85.23102</v>
      </c>
      <c r="AA19" s="37">
        <f t="shared" si="3"/>
        <v>165.3814493333333</v>
      </c>
      <c r="AB19" s="37">
        <f t="shared" si="3"/>
        <v>179.59518079999995</v>
      </c>
      <c r="AC19" s="37">
        <f t="shared" si="3"/>
        <v>165.3814493333333</v>
      </c>
      <c r="AE19" s="37" t="e">
        <f>1.4*AE22</f>
        <v>#REF!</v>
      </c>
    </row>
    <row r="20" spans="1:31" s="12" customFormat="1" ht="8.25">
      <c r="A20" s="28"/>
      <c r="B20" s="38" t="s">
        <v>29</v>
      </c>
      <c r="C20" s="38"/>
      <c r="D20" s="39">
        <f aca="true" t="shared" si="4" ref="D20:AC20">(1.2*D22)+(1.6*D24)+(0.5*(D25+D26))</f>
        <v>216.51332342593582</v>
      </c>
      <c r="E20" s="39">
        <f t="shared" si="4"/>
        <v>233.5375318799417</v>
      </c>
      <c r="F20" s="39">
        <f t="shared" si="4"/>
        <v>216.51332342593582</v>
      </c>
      <c r="G20" s="39">
        <f t="shared" si="4"/>
        <v>116.25984326015757</v>
      </c>
      <c r="H20" s="39">
        <f t="shared" si="4"/>
        <v>116.25984326015757</v>
      </c>
      <c r="I20" s="39">
        <f t="shared" si="4"/>
        <v>225.261267480762</v>
      </c>
      <c r="J20" s="39">
        <f t="shared" si="4"/>
        <v>315.37301723376527</v>
      </c>
      <c r="K20" s="39">
        <f t="shared" si="4"/>
        <v>335.78612499999997</v>
      </c>
      <c r="L20" s="39">
        <f t="shared" si="4"/>
        <v>315.37301723376527</v>
      </c>
      <c r="M20" s="39">
        <f t="shared" si="4"/>
        <v>221.54852933519044</v>
      </c>
      <c r="N20" s="39"/>
      <c r="O20" s="39">
        <f t="shared" si="4"/>
        <v>343.95315056652174</v>
      </c>
      <c r="P20" s="39">
        <f t="shared" si="4"/>
        <v>357.52734852757027</v>
      </c>
      <c r="Q20" s="39">
        <f t="shared" si="4"/>
        <v>343.95315056652174</v>
      </c>
      <c r="R20" s="39">
        <f t="shared" si="4"/>
        <v>357.52734852757027</v>
      </c>
      <c r="S20" s="39">
        <f t="shared" si="4"/>
        <v>225.261267480762</v>
      </c>
      <c r="T20" s="39">
        <f t="shared" si="4"/>
        <v>315.37301723376527</v>
      </c>
      <c r="U20" s="39">
        <f t="shared" si="4"/>
        <v>335.78612499999997</v>
      </c>
      <c r="V20" s="39">
        <f t="shared" si="4"/>
        <v>315.37301723376527</v>
      </c>
      <c r="W20" s="39">
        <f t="shared" si="4"/>
        <v>221.54852933519044</v>
      </c>
      <c r="X20" s="39"/>
      <c r="Y20" s="39">
        <f t="shared" si="4"/>
        <v>116.25984326015757</v>
      </c>
      <c r="Z20" s="39">
        <f t="shared" si="4"/>
        <v>116.25984326015757</v>
      </c>
      <c r="AA20" s="39">
        <f t="shared" si="4"/>
        <v>216.51332342593582</v>
      </c>
      <c r="AB20" s="39">
        <f t="shared" si="4"/>
        <v>233.5375318799417</v>
      </c>
      <c r="AC20" s="39">
        <f t="shared" si="4"/>
        <v>216.51332342593582</v>
      </c>
      <c r="AE20" s="39" t="e">
        <f>(1.2*AE22)+(1.6*AE24)+(0.5*(AE25+AE26))</f>
        <v>#REF!</v>
      </c>
    </row>
    <row r="21" spans="1:31" s="12" customFormat="1" ht="9" thickBot="1">
      <c r="A21" s="28"/>
      <c r="B21" s="16" t="s">
        <v>30</v>
      </c>
      <c r="C21" s="16"/>
      <c r="D21" s="40">
        <f aca="true" t="shared" si="5" ref="D21:AC21">(1.2*D22)+(1*D24)+(1.6*(D25+D26))</f>
        <v>195.20408451620992</v>
      </c>
      <c r="E21" s="40">
        <f t="shared" si="5"/>
        <v>213.12953919996355</v>
      </c>
      <c r="F21" s="40">
        <f t="shared" si="5"/>
        <v>195.20408451620992</v>
      </c>
      <c r="G21" s="40">
        <f t="shared" si="5"/>
        <v>100.05808703759848</v>
      </c>
      <c r="H21" s="40">
        <f t="shared" si="5"/>
        <v>100.05808703759848</v>
      </c>
      <c r="I21" s="40">
        <f t="shared" si="5"/>
        <v>204.45357107547622</v>
      </c>
      <c r="J21" s="40">
        <f t="shared" si="5"/>
        <v>281.65858889610325</v>
      </c>
      <c r="K21" s="40">
        <f t="shared" si="5"/>
        <v>300.0485</v>
      </c>
      <c r="L21" s="40">
        <f t="shared" si="5"/>
        <v>281.65858889610325</v>
      </c>
      <c r="M21" s="40">
        <f t="shared" si="5"/>
        <v>197.686300809494</v>
      </c>
      <c r="N21" s="40"/>
      <c r="O21" s="40">
        <f t="shared" si="5"/>
        <v>315.9333080290761</v>
      </c>
      <c r="P21" s="40">
        <f t="shared" si="5"/>
        <v>329.0477321797314</v>
      </c>
      <c r="Q21" s="40">
        <f t="shared" si="5"/>
        <v>315.9333080290761</v>
      </c>
      <c r="R21" s="40">
        <f t="shared" si="5"/>
        <v>329.0477321797314</v>
      </c>
      <c r="S21" s="40">
        <f t="shared" si="5"/>
        <v>204.45357107547622</v>
      </c>
      <c r="T21" s="40">
        <f t="shared" si="5"/>
        <v>281.65858889610325</v>
      </c>
      <c r="U21" s="40">
        <f t="shared" si="5"/>
        <v>300.0485</v>
      </c>
      <c r="V21" s="40">
        <f t="shared" si="5"/>
        <v>281.65858889610325</v>
      </c>
      <c r="W21" s="40">
        <f t="shared" si="5"/>
        <v>197.686300809494</v>
      </c>
      <c r="X21" s="40"/>
      <c r="Y21" s="40">
        <f t="shared" si="5"/>
        <v>100.05808703759848</v>
      </c>
      <c r="Z21" s="40">
        <f t="shared" si="5"/>
        <v>100.05808703759848</v>
      </c>
      <c r="AA21" s="40">
        <f t="shared" si="5"/>
        <v>195.20408451620992</v>
      </c>
      <c r="AB21" s="40">
        <f t="shared" si="5"/>
        <v>213.12953919996355</v>
      </c>
      <c r="AC21" s="40">
        <f t="shared" si="5"/>
        <v>195.20408451620992</v>
      </c>
      <c r="AE21" s="40" t="e">
        <f>(1.2*AE22)+(1*AE24)+(1.6*(AE25+AE26))</f>
        <v>#REF!</v>
      </c>
    </row>
    <row r="22" spans="1:31" s="12" customFormat="1" ht="8.25">
      <c r="A22" s="28"/>
      <c r="B22" s="35" t="s">
        <v>34</v>
      </c>
      <c r="C22" s="36"/>
      <c r="D22" s="37">
        <f aca="true" t="shared" si="6" ref="D22:M22">(SUM(D73:D85)+($C$4*SUM(D32:D44))+($C$5*SUM(D32:D44))+($C$6*SUM(D32:D42))+($C$7*SUM(D46:D58))+($C$8*SUM(D43:D44))+(D15*D28)+D87)/1000</f>
        <v>118.12960666666666</v>
      </c>
      <c r="E22" s="37">
        <f t="shared" si="6"/>
        <v>128.28227199999998</v>
      </c>
      <c r="F22" s="37">
        <f t="shared" si="6"/>
        <v>118.12960666666666</v>
      </c>
      <c r="G22" s="37">
        <f t="shared" si="6"/>
        <v>60.8793</v>
      </c>
      <c r="H22" s="37">
        <f t="shared" si="6"/>
        <v>60.8793</v>
      </c>
      <c r="I22" s="37">
        <f t="shared" si="6"/>
        <v>119.88559199999997</v>
      </c>
      <c r="J22" s="37">
        <f t="shared" si="6"/>
        <v>144.705</v>
      </c>
      <c r="K22" s="37">
        <f t="shared" si="6"/>
        <v>154.18</v>
      </c>
      <c r="L22" s="37">
        <f t="shared" si="6"/>
        <v>144.705</v>
      </c>
      <c r="M22" s="37">
        <f t="shared" si="6"/>
        <v>116.54071799999998</v>
      </c>
      <c r="N22" s="37"/>
      <c r="O22" s="37">
        <f aca="true" t="shared" si="7" ref="O22:W22">(SUM(O73:O85)+($C$4*SUM(O32:O44))+($C$5*SUM(O32:O44))+($C$6*SUM(O32:O42))+($C$7*SUM(O46:O58))+($C$8*SUM(O43:O44))+(O15*O28)+O87)/1000</f>
        <v>191.093024</v>
      </c>
      <c r="P22" s="37">
        <f t="shared" si="7"/>
        <v>200.602768</v>
      </c>
      <c r="Q22" s="37">
        <f t="shared" si="7"/>
        <v>191.093024</v>
      </c>
      <c r="R22" s="37">
        <f t="shared" si="7"/>
        <v>200.602768</v>
      </c>
      <c r="S22" s="37">
        <f t="shared" si="7"/>
        <v>119.88559199999997</v>
      </c>
      <c r="T22" s="37">
        <f t="shared" si="7"/>
        <v>144.705</v>
      </c>
      <c r="U22" s="37">
        <f t="shared" si="7"/>
        <v>154.18</v>
      </c>
      <c r="V22" s="37">
        <f t="shared" si="7"/>
        <v>144.705</v>
      </c>
      <c r="W22" s="37">
        <f t="shared" si="7"/>
        <v>116.54071799999998</v>
      </c>
      <c r="X22" s="37"/>
      <c r="Y22" s="37">
        <f>(SUM(Y73:Y85)+($C$4*SUM(Y32:Y44))+($C$5*SUM(Y32:Y44))+($C$6*SUM(Y32:Y42))+($C$7*SUM(Y46:Y58))+($C$8*SUM(Y43:Y44))+(Y15*Y28)+Y87)/1000</f>
        <v>60.8793</v>
      </c>
      <c r="Z22" s="37">
        <f>(SUM(Z73:Z85)+($C$4*SUM(Z32:Z44))+($C$5*SUM(Z32:Z44))+($C$6*SUM(Z32:Z42))+($C$7*SUM(Z46:Z58))+($C$8*SUM(Z43:Z44))+(Z15*Z28)+Z87)/1000</f>
        <v>60.8793</v>
      </c>
      <c r="AA22" s="37">
        <f>(SUM(AA73:AA85)+($C$4*SUM(AA32:AA44))+($C$5*SUM(AA32:AA44))+($C$6*SUM(AA32:AA42))+($C$7*SUM(AA46:AA58))+($C$8*SUM(AA43:AA44))+(AA15*AA28)+AA87)/1000</f>
        <v>118.12960666666666</v>
      </c>
      <c r="AB22" s="37">
        <f>(SUM(AB73:AB85)+($C$4*SUM(AB32:AB44))+($C$5*SUM(AB32:AB44))+($C$6*SUM(AB32:AB42))+($C$7*SUM(AB46:AB58))+($C$8*SUM(AB43:AB44))+(AB15*AB28)+AB87)/1000</f>
        <v>128.28227199999998</v>
      </c>
      <c r="AC22" s="37">
        <f>(SUM(AC73:AC85)+($C$4*SUM(AC32:AC44))+($C$5*SUM(AC32:AC44))+($C$6*SUM(AC32:AC42))+($C$7*SUM(AC46:AC58))+($C$8*SUM(AC43:AC44))+(AC15*AC28)+AC87)/1000</f>
        <v>118.12960666666666</v>
      </c>
      <c r="AE22" s="37" t="e">
        <f>(SUM(AE73:AE85)+($C$4*SUM(AE32:AE44))+($C$5*SUM(AE32:AE44))+($C$6*SUM(AE32:AE42))+($C$7*SUM(AE46:AE58))+($C$8*SUM(AE43:AE44))+(AE15*AE28)+AE86)/1000</f>
        <v>#REF!</v>
      </c>
    </row>
    <row r="23" spans="1:31" s="12" customFormat="1" ht="8.25">
      <c r="A23" s="28"/>
      <c r="B23" s="41" t="s">
        <v>35</v>
      </c>
      <c r="C23" s="38"/>
      <c r="D23" s="39">
        <f aca="true" t="shared" si="8" ref="D23:AC23">((D60*D32)+(D61*D33)+(D62*D34)+(D63*D35)+(D64*D36)+(D65*D37)+(D66*D38)+(D67*D39)+(D68*D40)+(D69*D41)+(D70*D42))/1000</f>
        <v>92.93954999999998</v>
      </c>
      <c r="E23" s="39">
        <f t="shared" si="8"/>
        <v>101.19885</v>
      </c>
      <c r="F23" s="39">
        <f t="shared" si="8"/>
        <v>92.93954999999998</v>
      </c>
      <c r="G23" s="39">
        <f t="shared" si="8"/>
        <v>42.867</v>
      </c>
      <c r="H23" s="39">
        <f t="shared" si="8"/>
        <v>42.867</v>
      </c>
      <c r="I23" s="39">
        <f t="shared" si="8"/>
        <v>104.14859999999999</v>
      </c>
      <c r="J23" s="39">
        <f t="shared" si="8"/>
        <v>208.29375</v>
      </c>
      <c r="K23" s="39">
        <f t="shared" si="8"/>
        <v>222.95625</v>
      </c>
      <c r="L23" s="39">
        <f t="shared" si="8"/>
        <v>208.29375</v>
      </c>
      <c r="M23" s="39">
        <f t="shared" si="8"/>
        <v>104.14859999999999</v>
      </c>
      <c r="N23" s="39"/>
      <c r="O23" s="39">
        <f t="shared" si="8"/>
        <v>160.46295</v>
      </c>
      <c r="P23" s="39">
        <f t="shared" si="8"/>
        <v>164.2269</v>
      </c>
      <c r="Q23" s="39">
        <f t="shared" si="8"/>
        <v>160.46295</v>
      </c>
      <c r="R23" s="39">
        <f t="shared" si="8"/>
        <v>164.2269</v>
      </c>
      <c r="S23" s="39">
        <f t="shared" si="8"/>
        <v>104.14859999999999</v>
      </c>
      <c r="T23" s="39">
        <f t="shared" si="8"/>
        <v>208.29375</v>
      </c>
      <c r="U23" s="39">
        <f t="shared" si="8"/>
        <v>222.95625</v>
      </c>
      <c r="V23" s="39">
        <f t="shared" si="8"/>
        <v>208.29375</v>
      </c>
      <c r="W23" s="39">
        <f t="shared" si="8"/>
        <v>104.14859999999999</v>
      </c>
      <c r="X23" s="39"/>
      <c r="Y23" s="39">
        <f t="shared" si="8"/>
        <v>42.867</v>
      </c>
      <c r="Z23" s="39">
        <f t="shared" si="8"/>
        <v>42.867</v>
      </c>
      <c r="AA23" s="39">
        <f t="shared" si="8"/>
        <v>92.93954999999998</v>
      </c>
      <c r="AB23" s="39">
        <f t="shared" si="8"/>
        <v>101.19885</v>
      </c>
      <c r="AC23" s="39">
        <f t="shared" si="8"/>
        <v>92.93954999999998</v>
      </c>
      <c r="AE23" s="39">
        <f>((AE60*AE32)+(AE61*AE33)+(AE62*AE34)+(AE63*AE35)+(AE64*AE36)+(AE65*AE37)+(AE66*AE38)+(AE67*AE39)+(AE68*AE40)+(AE69*AE41)+(AE70*AE42))/1000</f>
        <v>98.325</v>
      </c>
    </row>
    <row r="24" spans="1:31" s="12" customFormat="1" ht="8.25">
      <c r="A24" s="28"/>
      <c r="B24" s="41" t="s">
        <v>40</v>
      </c>
      <c r="C24" s="38"/>
      <c r="D24" s="39">
        <f aca="true" t="shared" si="9" ref="D24:AC24">D23*D27</f>
        <v>45.0913565162099</v>
      </c>
      <c r="E24" s="39">
        <f t="shared" si="9"/>
        <v>47.457612799963556</v>
      </c>
      <c r="F24" s="39">
        <f t="shared" si="9"/>
        <v>45.0913565162099</v>
      </c>
      <c r="G24" s="39">
        <f t="shared" si="9"/>
        <v>27.00292703759848</v>
      </c>
      <c r="H24" s="39">
        <f t="shared" si="9"/>
        <v>27.00292703759848</v>
      </c>
      <c r="I24" s="39">
        <f t="shared" si="9"/>
        <v>48.51566067547625</v>
      </c>
      <c r="J24" s="39">
        <f t="shared" si="9"/>
        <v>83.86258889610326</v>
      </c>
      <c r="K24" s="39">
        <f t="shared" si="9"/>
        <v>89.1825</v>
      </c>
      <c r="L24" s="39">
        <f t="shared" si="9"/>
        <v>83.86258889610326</v>
      </c>
      <c r="M24" s="39">
        <f t="shared" si="9"/>
        <v>49.41783920949403</v>
      </c>
      <c r="N24" s="39"/>
      <c r="O24" s="39">
        <f t="shared" si="9"/>
        <v>68.0172792290761</v>
      </c>
      <c r="P24" s="39">
        <f t="shared" si="9"/>
        <v>69.28361057973143</v>
      </c>
      <c r="Q24" s="39">
        <f t="shared" si="9"/>
        <v>68.0172792290761</v>
      </c>
      <c r="R24" s="39">
        <f t="shared" si="9"/>
        <v>69.28361057973143</v>
      </c>
      <c r="S24" s="39">
        <f t="shared" si="9"/>
        <v>48.51566067547625</v>
      </c>
      <c r="T24" s="39">
        <f t="shared" si="9"/>
        <v>83.86258889610326</v>
      </c>
      <c r="U24" s="39">
        <f t="shared" si="9"/>
        <v>89.1825</v>
      </c>
      <c r="V24" s="39">
        <f t="shared" si="9"/>
        <v>83.86258889610326</v>
      </c>
      <c r="W24" s="39">
        <f t="shared" si="9"/>
        <v>49.41783920949403</v>
      </c>
      <c r="X24" s="39"/>
      <c r="Y24" s="39">
        <f t="shared" si="9"/>
        <v>27.00292703759848</v>
      </c>
      <c r="Z24" s="39">
        <f t="shared" si="9"/>
        <v>27.00292703759848</v>
      </c>
      <c r="AA24" s="39">
        <f t="shared" si="9"/>
        <v>45.0913565162099</v>
      </c>
      <c r="AB24" s="39">
        <f t="shared" si="9"/>
        <v>47.457612799963556</v>
      </c>
      <c r="AC24" s="39">
        <f t="shared" si="9"/>
        <v>45.0913565162099</v>
      </c>
      <c r="AE24" s="39">
        <f>AE23*AE27</f>
        <v>41.675577965129044</v>
      </c>
    </row>
    <row r="25" spans="1:31" s="12" customFormat="1" ht="8.25">
      <c r="A25" s="28"/>
      <c r="B25" s="38" t="s">
        <v>36</v>
      </c>
      <c r="C25" s="38"/>
      <c r="D25" s="39">
        <f aca="true" t="shared" si="10" ref="D25:AC25">((D71*D43)+(D72*D44))/1000</f>
        <v>4.1786</v>
      </c>
      <c r="E25" s="39">
        <f t="shared" si="10"/>
        <v>5.866599999999999</v>
      </c>
      <c r="F25" s="39">
        <f t="shared" si="10"/>
        <v>4.1786</v>
      </c>
      <c r="G25" s="39">
        <f t="shared" si="10"/>
        <v>0</v>
      </c>
      <c r="H25" s="39">
        <f t="shared" si="10"/>
        <v>0</v>
      </c>
      <c r="I25" s="39">
        <f t="shared" si="10"/>
        <v>6.0376</v>
      </c>
      <c r="J25" s="39">
        <f t="shared" si="10"/>
        <v>12.075</v>
      </c>
      <c r="K25" s="39">
        <f t="shared" si="10"/>
        <v>12.925</v>
      </c>
      <c r="L25" s="39">
        <f t="shared" si="10"/>
        <v>12.075</v>
      </c>
      <c r="M25" s="39">
        <f t="shared" si="10"/>
        <v>4.2098</v>
      </c>
      <c r="N25" s="39"/>
      <c r="O25" s="39">
        <f t="shared" si="10"/>
        <v>9.302200000000001</v>
      </c>
      <c r="P25" s="39">
        <f t="shared" si="10"/>
        <v>9.5204</v>
      </c>
      <c r="Q25" s="39">
        <f t="shared" si="10"/>
        <v>9.302200000000001</v>
      </c>
      <c r="R25" s="39">
        <f t="shared" si="10"/>
        <v>9.5204</v>
      </c>
      <c r="S25" s="39">
        <f t="shared" si="10"/>
        <v>6.0376</v>
      </c>
      <c r="T25" s="39">
        <f t="shared" si="10"/>
        <v>12.075</v>
      </c>
      <c r="U25" s="39">
        <f t="shared" si="10"/>
        <v>12.925</v>
      </c>
      <c r="V25" s="39">
        <f t="shared" si="10"/>
        <v>12.075</v>
      </c>
      <c r="W25" s="39">
        <f t="shared" si="10"/>
        <v>4.2098</v>
      </c>
      <c r="X25" s="39"/>
      <c r="Y25" s="39">
        <f t="shared" si="10"/>
        <v>0</v>
      </c>
      <c r="Z25" s="39">
        <f t="shared" si="10"/>
        <v>0</v>
      </c>
      <c r="AA25" s="39">
        <f t="shared" si="10"/>
        <v>4.1786</v>
      </c>
      <c r="AB25" s="39">
        <f t="shared" si="10"/>
        <v>5.866599999999999</v>
      </c>
      <c r="AC25" s="39">
        <f t="shared" si="10"/>
        <v>4.1786</v>
      </c>
      <c r="AE25" s="39">
        <f>((AE71*AE43)+(AE72*AE44))/1000</f>
        <v>17.555</v>
      </c>
    </row>
    <row r="26" spans="1:31" s="12" customFormat="1" ht="9" thickBot="1">
      <c r="A26" s="28"/>
      <c r="B26" s="16" t="s">
        <v>37</v>
      </c>
      <c r="C26" s="16"/>
      <c r="D26" s="40">
        <f aca="true" t="shared" si="11" ref="D26:M26">(($C$9*D43)+($C$9*D44))/1000</f>
        <v>1.04465</v>
      </c>
      <c r="E26" s="40">
        <f t="shared" si="11"/>
        <v>1.4666499999999998</v>
      </c>
      <c r="F26" s="40">
        <f t="shared" si="11"/>
        <v>1.04465</v>
      </c>
      <c r="G26" s="40">
        <f t="shared" si="11"/>
        <v>0</v>
      </c>
      <c r="H26" s="40">
        <f t="shared" si="11"/>
        <v>0</v>
      </c>
      <c r="I26" s="40">
        <f t="shared" si="11"/>
        <v>1.5094</v>
      </c>
      <c r="J26" s="40">
        <f t="shared" si="11"/>
        <v>3.01875</v>
      </c>
      <c r="K26" s="40">
        <f t="shared" si="11"/>
        <v>3.23125</v>
      </c>
      <c r="L26" s="40">
        <f t="shared" si="11"/>
        <v>3.01875</v>
      </c>
      <c r="M26" s="40">
        <f t="shared" si="11"/>
        <v>1.05245</v>
      </c>
      <c r="N26" s="40"/>
      <c r="O26" s="40">
        <f aca="true" t="shared" si="12" ref="O26:W26">(($C$9*O43)+($C$9*O44))/1000</f>
        <v>2.3255500000000002</v>
      </c>
      <c r="P26" s="40">
        <f t="shared" si="12"/>
        <v>2.3801</v>
      </c>
      <c r="Q26" s="40">
        <f t="shared" si="12"/>
        <v>2.3255500000000002</v>
      </c>
      <c r="R26" s="40">
        <f t="shared" si="12"/>
        <v>2.3801</v>
      </c>
      <c r="S26" s="40">
        <f t="shared" si="12"/>
        <v>1.5094</v>
      </c>
      <c r="T26" s="40">
        <f t="shared" si="12"/>
        <v>3.01875</v>
      </c>
      <c r="U26" s="40">
        <f t="shared" si="12"/>
        <v>3.23125</v>
      </c>
      <c r="V26" s="40">
        <f t="shared" si="12"/>
        <v>3.01875</v>
      </c>
      <c r="W26" s="40">
        <f t="shared" si="12"/>
        <v>1.05245</v>
      </c>
      <c r="X26" s="40"/>
      <c r="Y26" s="40">
        <f>(($C$9*Y43)+($C$9*Y44))/1000</f>
        <v>0</v>
      </c>
      <c r="Z26" s="40">
        <f>(($C$9*Z43)+($C$9*Z44))/1000</f>
        <v>0</v>
      </c>
      <c r="AA26" s="40">
        <f>(($C$9*AA43)+($C$9*AA44))/1000</f>
        <v>1.04465</v>
      </c>
      <c r="AB26" s="40">
        <f>(($C$9*AB43)+($C$9*AB44))/1000</f>
        <v>1.4666499999999998</v>
      </c>
      <c r="AC26" s="40">
        <f>(($C$9*AC43)+($C$9*AC44))/1000</f>
        <v>1.04465</v>
      </c>
      <c r="AE26" s="40">
        <f>(($C$9*AE43)+($C$9*AE44))/1000</f>
        <v>4.38875</v>
      </c>
    </row>
    <row r="27" spans="1:31" s="45" customFormat="1" ht="9" thickBot="1">
      <c r="A27" s="42"/>
      <c r="B27" s="43" t="s">
        <v>27</v>
      </c>
      <c r="C27" s="43"/>
      <c r="D27" s="44">
        <f aca="true" t="shared" si="13" ref="D27:M27">IF(0.25+(15/(($C$10*D45)^0.5))&gt;0.4,IF(0.25+(15/(($C$10*D45)^0.5))&gt;1,1,0.25+(15/(($C$10*D45)^0.5))),0.4)</f>
        <v>0.4851686554992994</v>
      </c>
      <c r="E27" s="44">
        <f t="shared" si="13"/>
        <v>0.4689540721061905</v>
      </c>
      <c r="F27" s="44">
        <f t="shared" si="13"/>
        <v>0.4851686554992994</v>
      </c>
      <c r="G27" s="44">
        <f t="shared" si="13"/>
        <v>0.629923415158478</v>
      </c>
      <c r="H27" s="44">
        <f t="shared" si="13"/>
        <v>0.629923415158478</v>
      </c>
      <c r="I27" s="44">
        <f t="shared" si="13"/>
        <v>0.46583113623684097</v>
      </c>
      <c r="J27" s="44">
        <f t="shared" si="13"/>
        <v>0.4026169239168399</v>
      </c>
      <c r="K27" s="44">
        <f t="shared" si="13"/>
        <v>0.4</v>
      </c>
      <c r="L27" s="44">
        <f t="shared" si="13"/>
        <v>0.4026169239168399</v>
      </c>
      <c r="M27" s="44">
        <f t="shared" si="13"/>
        <v>0.47449355257290105</v>
      </c>
      <c r="N27" s="44"/>
      <c r="O27" s="44">
        <f aca="true" t="shared" si="14" ref="O27:W27">IF(0.25+(15/(($C$10*O45)^0.5))&gt;0.4,IF(0.25+(15/(($C$10*O45)^0.5))&gt;1,1,0.25+(15/(($C$10*O45)^0.5))),0.4)</f>
        <v>0.423881520494769</v>
      </c>
      <c r="P27" s="44">
        <f t="shared" si="14"/>
        <v>0.421877357361866</v>
      </c>
      <c r="Q27" s="44">
        <f t="shared" si="14"/>
        <v>0.423881520494769</v>
      </c>
      <c r="R27" s="44">
        <f t="shared" si="14"/>
        <v>0.421877357361866</v>
      </c>
      <c r="S27" s="44">
        <f t="shared" si="14"/>
        <v>0.46583113623684097</v>
      </c>
      <c r="T27" s="44">
        <f t="shared" si="14"/>
        <v>0.4026169239168399</v>
      </c>
      <c r="U27" s="44">
        <f t="shared" si="14"/>
        <v>0.4</v>
      </c>
      <c r="V27" s="44">
        <f t="shared" si="14"/>
        <v>0.4026169239168399</v>
      </c>
      <c r="W27" s="44">
        <f t="shared" si="14"/>
        <v>0.47449355257290105</v>
      </c>
      <c r="X27" s="44"/>
      <c r="Y27" s="44">
        <f>IF(0.25+(15/(($C$10*Y45)^0.5))&gt;0.4,IF(0.25+(15/(($C$10*Y45)^0.5))&gt;1,1,0.25+(15/(($C$10*Y45)^0.5))),0.4)</f>
        <v>0.629923415158478</v>
      </c>
      <c r="Z27" s="44">
        <f>IF(0.25+(15/(($C$10*Z45)^0.5))&gt;0.4,IF(0.25+(15/(($C$10*Z45)^0.5))&gt;1,1,0.25+(15/(($C$10*Z45)^0.5))),0.4)</f>
        <v>0.629923415158478</v>
      </c>
      <c r="AA27" s="44">
        <f>IF(0.25+(15/(($C$10*AA45)^0.5))&gt;0.4,IF(0.25+(15/(($C$10*AA45)^0.5))&gt;1,1,0.25+(15/(($C$10*AA45)^0.5))),0.4)</f>
        <v>0.4851686554992994</v>
      </c>
      <c r="AB27" s="44">
        <f>IF(0.25+(15/(($C$10*AB45)^0.5))&gt;0.4,IF(0.25+(15/(($C$10*AB45)^0.5))&gt;1,1,0.25+(15/(($C$10*AB45)^0.5))),0.4)</f>
        <v>0.4689540721061905</v>
      </c>
      <c r="AC27" s="44">
        <f>IF(0.25+(15/(($C$10*AC45)^0.5))&gt;0.4,IF(0.25+(15/(($C$10*AC45)^0.5))&gt;1,1,0.25+(15/(($C$10*AC45)^0.5))),0.4)</f>
        <v>0.4851686554992994</v>
      </c>
      <c r="AE27" s="44">
        <f>IF(0.25+(15/(($C$10*AE45)^0.5))&gt;0.4,IF(0.25+(15/(($C$10*AE45)^0.5))&gt;1,1,0.25+(15/(($C$10*AE45)^0.5))),0.4)</f>
        <v>0.4238553568790139</v>
      </c>
    </row>
    <row r="28" spans="1:31" s="12" customFormat="1" ht="8.25">
      <c r="A28" s="28"/>
      <c r="B28" s="35" t="s">
        <v>43</v>
      </c>
      <c r="C28" s="36"/>
      <c r="D28" s="46">
        <v>13.3333333333333</v>
      </c>
      <c r="E28" s="46">
        <v>13.3333333333333</v>
      </c>
      <c r="F28" s="46">
        <v>13.3333333333333</v>
      </c>
      <c r="G28" s="46">
        <v>13.3333333333333</v>
      </c>
      <c r="H28" s="46">
        <v>13.3333333333333</v>
      </c>
      <c r="I28" s="46">
        <v>13.3333333333333</v>
      </c>
      <c r="J28" s="46">
        <v>13.3333333333333</v>
      </c>
      <c r="K28" s="46">
        <v>13.3333333333333</v>
      </c>
      <c r="L28" s="46">
        <v>13.3333333333333</v>
      </c>
      <c r="M28" s="46">
        <v>13.3333333333333</v>
      </c>
      <c r="N28" s="46"/>
      <c r="O28" s="46">
        <v>13.3333333333333</v>
      </c>
      <c r="P28" s="46">
        <v>13.3333333333333</v>
      </c>
      <c r="Q28" s="46">
        <v>13.3333333333333</v>
      </c>
      <c r="R28" s="46">
        <v>13.3333333333333</v>
      </c>
      <c r="S28" s="46">
        <v>13.3333333333333</v>
      </c>
      <c r="T28" s="46">
        <v>13.3333333333333</v>
      </c>
      <c r="U28" s="46">
        <v>13.3333333333333</v>
      </c>
      <c r="V28" s="46">
        <v>13.3333333333333</v>
      </c>
      <c r="W28" s="46">
        <v>13.3333333333333</v>
      </c>
      <c r="X28" s="46"/>
      <c r="Y28" s="46">
        <v>13.3333333333333</v>
      </c>
      <c r="Z28" s="46">
        <v>13.3333333333333</v>
      </c>
      <c r="AA28" s="46">
        <v>13.3333333333333</v>
      </c>
      <c r="AB28" s="46">
        <v>13.3333333333333</v>
      </c>
      <c r="AC28" s="46">
        <v>13.3333333333333</v>
      </c>
      <c r="AE28" s="46">
        <v>13.333333333333</v>
      </c>
    </row>
    <row r="29" spans="1:31" s="12" customFormat="1" ht="8.25">
      <c r="A29" s="28"/>
      <c r="B29" s="41" t="s">
        <v>2</v>
      </c>
      <c r="C29" s="38"/>
      <c r="D29" s="47">
        <v>1</v>
      </c>
      <c r="E29" s="47">
        <v>1</v>
      </c>
      <c r="F29" s="47">
        <v>1</v>
      </c>
      <c r="G29" s="47">
        <v>1</v>
      </c>
      <c r="H29" s="47">
        <v>1</v>
      </c>
      <c r="I29" s="47">
        <v>1</v>
      </c>
      <c r="J29" s="47">
        <v>1</v>
      </c>
      <c r="K29" s="47">
        <v>1</v>
      </c>
      <c r="L29" s="47">
        <v>1</v>
      </c>
      <c r="M29" s="47">
        <v>1</v>
      </c>
      <c r="N29" s="47"/>
      <c r="O29" s="47">
        <v>1</v>
      </c>
      <c r="P29" s="47">
        <v>1</v>
      </c>
      <c r="Q29" s="47">
        <v>1</v>
      </c>
      <c r="R29" s="47">
        <v>1</v>
      </c>
      <c r="S29" s="47">
        <v>1</v>
      </c>
      <c r="T29" s="47">
        <v>1</v>
      </c>
      <c r="U29" s="47">
        <v>1</v>
      </c>
      <c r="V29" s="47">
        <v>1</v>
      </c>
      <c r="W29" s="47">
        <v>1</v>
      </c>
      <c r="X29" s="47"/>
      <c r="Y29" s="47">
        <v>1</v>
      </c>
      <c r="Z29" s="47">
        <v>1</v>
      </c>
      <c r="AA29" s="47">
        <v>1</v>
      </c>
      <c r="AB29" s="47">
        <v>1</v>
      </c>
      <c r="AC29" s="47">
        <v>1</v>
      </c>
      <c r="AE29" s="47">
        <v>1</v>
      </c>
    </row>
    <row r="30" spans="1:31" s="12" customFormat="1" ht="8.25">
      <c r="A30" s="28"/>
      <c r="B30" s="41" t="s">
        <v>44</v>
      </c>
      <c r="C30" s="38"/>
      <c r="D30" s="39">
        <f aca="true" t="shared" si="15" ref="D30:AC30">D29*D28</f>
        <v>13.3333333333333</v>
      </c>
      <c r="E30" s="39">
        <f t="shared" si="15"/>
        <v>13.3333333333333</v>
      </c>
      <c r="F30" s="39">
        <f t="shared" si="15"/>
        <v>13.3333333333333</v>
      </c>
      <c r="G30" s="39">
        <f t="shared" si="15"/>
        <v>13.3333333333333</v>
      </c>
      <c r="H30" s="39">
        <f t="shared" si="15"/>
        <v>13.3333333333333</v>
      </c>
      <c r="I30" s="39">
        <f t="shared" si="15"/>
        <v>13.3333333333333</v>
      </c>
      <c r="J30" s="39">
        <f t="shared" si="15"/>
        <v>13.3333333333333</v>
      </c>
      <c r="K30" s="39">
        <f t="shared" si="15"/>
        <v>13.3333333333333</v>
      </c>
      <c r="L30" s="39">
        <f t="shared" si="15"/>
        <v>13.3333333333333</v>
      </c>
      <c r="M30" s="39">
        <f t="shared" si="15"/>
        <v>13.3333333333333</v>
      </c>
      <c r="N30" s="39"/>
      <c r="O30" s="39">
        <f t="shared" si="15"/>
        <v>13.3333333333333</v>
      </c>
      <c r="P30" s="39">
        <f t="shared" si="15"/>
        <v>13.3333333333333</v>
      </c>
      <c r="Q30" s="39">
        <f t="shared" si="15"/>
        <v>13.3333333333333</v>
      </c>
      <c r="R30" s="39">
        <f t="shared" si="15"/>
        <v>13.3333333333333</v>
      </c>
      <c r="S30" s="39">
        <f t="shared" si="15"/>
        <v>13.3333333333333</v>
      </c>
      <c r="T30" s="39">
        <f t="shared" si="15"/>
        <v>13.3333333333333</v>
      </c>
      <c r="U30" s="39">
        <f t="shared" si="15"/>
        <v>13.3333333333333</v>
      </c>
      <c r="V30" s="39">
        <f t="shared" si="15"/>
        <v>13.3333333333333</v>
      </c>
      <c r="W30" s="39">
        <f t="shared" si="15"/>
        <v>13.3333333333333</v>
      </c>
      <c r="X30" s="39"/>
      <c r="Y30" s="39">
        <f t="shared" si="15"/>
        <v>13.3333333333333</v>
      </c>
      <c r="Z30" s="39">
        <f t="shared" si="15"/>
        <v>13.3333333333333</v>
      </c>
      <c r="AA30" s="39">
        <f t="shared" si="15"/>
        <v>13.3333333333333</v>
      </c>
      <c r="AB30" s="39">
        <f t="shared" si="15"/>
        <v>13.3333333333333</v>
      </c>
      <c r="AC30" s="39">
        <f t="shared" si="15"/>
        <v>13.3333333333333</v>
      </c>
      <c r="AE30" s="39">
        <f>AE29*AE28</f>
        <v>13.333333333333</v>
      </c>
    </row>
    <row r="31" spans="1:31" s="14" customFormat="1" ht="9" thickBot="1">
      <c r="A31" s="48"/>
      <c r="B31" s="49" t="s">
        <v>45</v>
      </c>
      <c r="C31" s="49"/>
      <c r="D31" s="40">
        <f aca="true" t="shared" si="16" ref="D31:AC31">D15*D28</f>
        <v>413.3333333333323</v>
      </c>
      <c r="E31" s="40">
        <f t="shared" si="16"/>
        <v>413.3333333333323</v>
      </c>
      <c r="F31" s="40">
        <f t="shared" si="16"/>
        <v>413.3333333333323</v>
      </c>
      <c r="G31" s="40">
        <f t="shared" si="16"/>
        <v>333.3333333333325</v>
      </c>
      <c r="H31" s="40">
        <f t="shared" si="16"/>
        <v>333.3333333333325</v>
      </c>
      <c r="I31" s="40">
        <f t="shared" si="16"/>
        <v>413.3333333333323</v>
      </c>
      <c r="J31" s="40">
        <f t="shared" si="16"/>
        <v>533.333333333332</v>
      </c>
      <c r="K31" s="40">
        <f t="shared" si="16"/>
        <v>533.333333333332</v>
      </c>
      <c r="L31" s="40">
        <f t="shared" si="16"/>
        <v>533.333333333332</v>
      </c>
      <c r="M31" s="40">
        <f t="shared" si="16"/>
        <v>413.3333333333323</v>
      </c>
      <c r="N31" s="40"/>
      <c r="O31" s="40">
        <f t="shared" si="16"/>
        <v>599.9999999999985</v>
      </c>
      <c r="P31" s="40">
        <f t="shared" si="16"/>
        <v>599.9999999999985</v>
      </c>
      <c r="Q31" s="40">
        <f t="shared" si="16"/>
        <v>599.9999999999985</v>
      </c>
      <c r="R31" s="40">
        <f t="shared" si="16"/>
        <v>599.9999999999985</v>
      </c>
      <c r="S31" s="40">
        <f t="shared" si="16"/>
        <v>413.3333333333323</v>
      </c>
      <c r="T31" s="40">
        <f t="shared" si="16"/>
        <v>533.333333333332</v>
      </c>
      <c r="U31" s="40">
        <f t="shared" si="16"/>
        <v>533.333333333332</v>
      </c>
      <c r="V31" s="40">
        <f t="shared" si="16"/>
        <v>533.333333333332</v>
      </c>
      <c r="W31" s="40">
        <f t="shared" si="16"/>
        <v>413.3333333333323</v>
      </c>
      <c r="X31" s="40"/>
      <c r="Y31" s="40">
        <f t="shared" si="16"/>
        <v>333.3333333333325</v>
      </c>
      <c r="Z31" s="40">
        <f t="shared" si="16"/>
        <v>333.3333333333325</v>
      </c>
      <c r="AA31" s="40">
        <f t="shared" si="16"/>
        <v>413.3333333333323</v>
      </c>
      <c r="AB31" s="40">
        <f t="shared" si="16"/>
        <v>413.3333333333323</v>
      </c>
      <c r="AC31" s="40">
        <f t="shared" si="16"/>
        <v>413.3333333333323</v>
      </c>
      <c r="AE31" s="40">
        <f>AE15*AE28</f>
        <v>413.333333333323</v>
      </c>
    </row>
    <row r="32" spans="1:31" s="14" customFormat="1" ht="8.25">
      <c r="A32" s="48"/>
      <c r="B32" s="50" t="s">
        <v>11</v>
      </c>
      <c r="C32" s="87">
        <v>2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52"/>
      <c r="O32" s="53"/>
      <c r="P32" s="53"/>
      <c r="Q32" s="53"/>
      <c r="R32" s="53"/>
      <c r="S32" s="46"/>
      <c r="T32" s="46"/>
      <c r="U32" s="46"/>
      <c r="V32" s="46"/>
      <c r="W32" s="46"/>
      <c r="X32" s="52"/>
      <c r="Y32" s="46"/>
      <c r="Z32" s="46"/>
      <c r="AA32" s="46"/>
      <c r="AB32" s="46"/>
      <c r="AC32" s="46"/>
      <c r="AE32" s="46"/>
    </row>
    <row r="33" spans="1:31" s="14" customFormat="1" ht="8.25">
      <c r="A33" s="48"/>
      <c r="B33" s="54" t="s">
        <v>7</v>
      </c>
      <c r="C33" s="91">
        <v>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56"/>
      <c r="O33" s="47"/>
      <c r="P33" s="47"/>
      <c r="Q33" s="47"/>
      <c r="R33" s="47"/>
      <c r="S33" s="47"/>
      <c r="T33" s="47"/>
      <c r="U33" s="47"/>
      <c r="V33" s="47"/>
      <c r="W33" s="47"/>
      <c r="X33" s="56"/>
      <c r="Y33" s="47"/>
      <c r="Z33" s="47"/>
      <c r="AA33" s="47"/>
      <c r="AB33" s="47"/>
      <c r="AC33" s="47"/>
      <c r="AE33" s="47"/>
    </row>
    <row r="34" spans="1:31" s="14" customFormat="1" ht="8.25">
      <c r="A34" s="48"/>
      <c r="B34" s="54" t="s">
        <v>8</v>
      </c>
      <c r="C34" s="91">
        <v>4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56"/>
      <c r="O34" s="47"/>
      <c r="P34" s="47"/>
      <c r="Q34" s="47"/>
      <c r="R34" s="47"/>
      <c r="S34" s="47"/>
      <c r="T34" s="47"/>
      <c r="U34" s="47"/>
      <c r="V34" s="47"/>
      <c r="W34" s="47"/>
      <c r="X34" s="56"/>
      <c r="Y34" s="47"/>
      <c r="Z34" s="47"/>
      <c r="AA34" s="47"/>
      <c r="AB34" s="47"/>
      <c r="AC34" s="47"/>
      <c r="AE34" s="47"/>
    </row>
    <row r="35" spans="1:31" s="14" customFormat="1" ht="8.25">
      <c r="A35" s="48"/>
      <c r="B35" s="54"/>
      <c r="C35" s="91">
        <v>5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56"/>
      <c r="O35" s="47"/>
      <c r="P35" s="47"/>
      <c r="Q35" s="47"/>
      <c r="R35" s="47"/>
      <c r="S35" s="47"/>
      <c r="T35" s="47"/>
      <c r="U35" s="47"/>
      <c r="V35" s="47"/>
      <c r="W35" s="47"/>
      <c r="X35" s="56"/>
      <c r="Y35" s="47"/>
      <c r="Z35" s="47"/>
      <c r="AA35" s="47"/>
      <c r="AB35" s="47"/>
      <c r="AC35" s="47"/>
      <c r="AE35" s="47"/>
    </row>
    <row r="36" spans="1:31" s="14" customFormat="1" ht="8.25">
      <c r="A36" s="48"/>
      <c r="B36" s="54"/>
      <c r="C36" s="91">
        <v>6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56"/>
      <c r="O36" s="47"/>
      <c r="P36" s="47"/>
      <c r="Q36" s="47"/>
      <c r="R36" s="47"/>
      <c r="S36" s="47"/>
      <c r="T36" s="47"/>
      <c r="U36" s="47"/>
      <c r="V36" s="47"/>
      <c r="W36" s="47"/>
      <c r="X36" s="56"/>
      <c r="Y36" s="47"/>
      <c r="Z36" s="47"/>
      <c r="AA36" s="47"/>
      <c r="AB36" s="47"/>
      <c r="AC36" s="47"/>
      <c r="AE36" s="47"/>
    </row>
    <row r="37" spans="1:31" s="14" customFormat="1" ht="8.25">
      <c r="A37" s="48"/>
      <c r="B37" s="54"/>
      <c r="C37" s="91">
        <v>7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56"/>
      <c r="O37" s="47"/>
      <c r="P37" s="47"/>
      <c r="Q37" s="47"/>
      <c r="R37" s="47"/>
      <c r="S37" s="47"/>
      <c r="T37" s="47"/>
      <c r="U37" s="47"/>
      <c r="V37" s="47"/>
      <c r="W37" s="47"/>
      <c r="X37" s="56"/>
      <c r="Y37" s="47"/>
      <c r="Z37" s="47"/>
      <c r="AA37" s="47"/>
      <c r="AB37" s="47"/>
      <c r="AC37" s="47"/>
      <c r="AE37" s="47"/>
    </row>
    <row r="38" spans="1:31" s="14" customFormat="1" ht="8.25">
      <c r="A38" s="48"/>
      <c r="B38" s="54"/>
      <c r="C38" s="91">
        <v>8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6"/>
      <c r="O38" s="47"/>
      <c r="P38" s="47"/>
      <c r="Q38" s="47"/>
      <c r="R38" s="47"/>
      <c r="S38" s="47"/>
      <c r="T38" s="47"/>
      <c r="U38" s="47"/>
      <c r="V38" s="47"/>
      <c r="W38" s="47"/>
      <c r="X38" s="56"/>
      <c r="Y38" s="47"/>
      <c r="Z38" s="47"/>
      <c r="AA38" s="47"/>
      <c r="AB38" s="47"/>
      <c r="AC38" s="47"/>
      <c r="AE38" s="47"/>
    </row>
    <row r="39" spans="1:31" s="14" customFormat="1" ht="8.25">
      <c r="A39" s="48"/>
      <c r="B39" s="54"/>
      <c r="C39" s="91">
        <v>9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56"/>
      <c r="O39" s="47"/>
      <c r="P39" s="47"/>
      <c r="Q39" s="47"/>
      <c r="R39" s="47"/>
      <c r="S39" s="47"/>
      <c r="T39" s="47"/>
      <c r="U39" s="47"/>
      <c r="V39" s="47"/>
      <c r="W39" s="47"/>
      <c r="X39" s="56"/>
      <c r="Y39" s="47"/>
      <c r="Z39" s="47"/>
      <c r="AA39" s="47"/>
      <c r="AB39" s="47"/>
      <c r="AC39" s="47"/>
      <c r="AE39" s="47"/>
    </row>
    <row r="40" spans="1:31" s="14" customFormat="1" ht="8.25">
      <c r="A40" s="48"/>
      <c r="B40" s="54"/>
      <c r="C40" s="55">
        <v>10</v>
      </c>
      <c r="D40" s="47">
        <v>269.39</v>
      </c>
      <c r="E40" s="47">
        <v>293.33</v>
      </c>
      <c r="F40" s="47">
        <v>269.39</v>
      </c>
      <c r="G40" s="47">
        <v>129.9</v>
      </c>
      <c r="H40" s="47">
        <v>129.9</v>
      </c>
      <c r="I40" s="47">
        <v>301.88</v>
      </c>
      <c r="J40" s="47">
        <v>603.75</v>
      </c>
      <c r="K40" s="47">
        <v>646.25</v>
      </c>
      <c r="L40" s="47">
        <v>603.75</v>
      </c>
      <c r="M40" s="47">
        <v>301.88</v>
      </c>
      <c r="N40" s="56">
        <v>0</v>
      </c>
      <c r="O40" s="47">
        <v>465.11</v>
      </c>
      <c r="P40" s="47">
        <v>476.02</v>
      </c>
      <c r="Q40" s="47">
        <v>465.11</v>
      </c>
      <c r="R40" s="47">
        <v>476.02</v>
      </c>
      <c r="S40" s="47">
        <v>301.88</v>
      </c>
      <c r="T40" s="47">
        <v>603.75</v>
      </c>
      <c r="U40" s="47">
        <v>646.25</v>
      </c>
      <c r="V40" s="47">
        <v>603.75</v>
      </c>
      <c r="W40" s="47">
        <v>301.88</v>
      </c>
      <c r="X40" s="56">
        <v>0</v>
      </c>
      <c r="Y40" s="47">
        <v>129.9</v>
      </c>
      <c r="Z40" s="47">
        <v>129.9</v>
      </c>
      <c r="AA40" s="47">
        <v>269.39</v>
      </c>
      <c r="AB40" s="47">
        <v>293.33</v>
      </c>
      <c r="AC40" s="47">
        <v>269.39</v>
      </c>
      <c r="AE40" s="47">
        <v>327.75</v>
      </c>
    </row>
    <row r="41" spans="1:31" s="14" customFormat="1" ht="8.25">
      <c r="A41" s="48"/>
      <c r="B41" s="54"/>
      <c r="C41" s="55">
        <v>11</v>
      </c>
      <c r="D41" s="47">
        <v>269.39</v>
      </c>
      <c r="E41" s="47">
        <v>293.33</v>
      </c>
      <c r="F41" s="47">
        <v>269.39</v>
      </c>
      <c r="G41" s="47">
        <v>129.9</v>
      </c>
      <c r="H41" s="47">
        <v>129.9</v>
      </c>
      <c r="I41" s="47">
        <v>301.88</v>
      </c>
      <c r="J41" s="47">
        <v>603.75</v>
      </c>
      <c r="K41" s="47">
        <v>646.25</v>
      </c>
      <c r="L41" s="47">
        <v>603.75</v>
      </c>
      <c r="M41" s="47">
        <v>301.88</v>
      </c>
      <c r="N41" s="56">
        <v>0</v>
      </c>
      <c r="O41" s="47">
        <v>465.11</v>
      </c>
      <c r="P41" s="47">
        <v>476.02</v>
      </c>
      <c r="Q41" s="47">
        <v>465.11</v>
      </c>
      <c r="R41" s="47">
        <v>476.02</v>
      </c>
      <c r="S41" s="47">
        <v>301.88</v>
      </c>
      <c r="T41" s="47">
        <v>603.75</v>
      </c>
      <c r="U41" s="47">
        <v>646.25</v>
      </c>
      <c r="V41" s="47">
        <v>603.75</v>
      </c>
      <c r="W41" s="47">
        <v>301.88</v>
      </c>
      <c r="X41" s="56">
        <v>0</v>
      </c>
      <c r="Y41" s="47">
        <v>129.9</v>
      </c>
      <c r="Z41" s="47">
        <v>129.9</v>
      </c>
      <c r="AA41" s="47">
        <v>269.39</v>
      </c>
      <c r="AB41" s="47">
        <v>293.33</v>
      </c>
      <c r="AC41" s="47">
        <v>269.39</v>
      </c>
      <c r="AE41" s="47">
        <v>327.75</v>
      </c>
    </row>
    <row r="42" spans="1:31" s="14" customFormat="1" ht="8.25">
      <c r="A42" s="48"/>
      <c r="B42" s="54"/>
      <c r="C42" s="55">
        <v>12</v>
      </c>
      <c r="D42" s="47">
        <v>269.39</v>
      </c>
      <c r="E42" s="47">
        <v>293.33</v>
      </c>
      <c r="F42" s="47">
        <v>269.39</v>
      </c>
      <c r="G42" s="47">
        <v>129.9</v>
      </c>
      <c r="H42" s="47">
        <v>129.9</v>
      </c>
      <c r="I42" s="47">
        <v>301.88</v>
      </c>
      <c r="J42" s="47">
        <v>603.75</v>
      </c>
      <c r="K42" s="47">
        <v>646.25</v>
      </c>
      <c r="L42" s="47">
        <v>603.75</v>
      </c>
      <c r="M42" s="47">
        <v>301.88</v>
      </c>
      <c r="N42" s="56">
        <v>0</v>
      </c>
      <c r="O42" s="47">
        <v>465.11</v>
      </c>
      <c r="P42" s="47">
        <v>476.02</v>
      </c>
      <c r="Q42" s="47">
        <v>465.11</v>
      </c>
      <c r="R42" s="47">
        <v>476.02</v>
      </c>
      <c r="S42" s="47">
        <v>301.88</v>
      </c>
      <c r="T42" s="47">
        <v>603.75</v>
      </c>
      <c r="U42" s="47">
        <v>646.25</v>
      </c>
      <c r="V42" s="47">
        <v>603.75</v>
      </c>
      <c r="W42" s="47">
        <v>301.88</v>
      </c>
      <c r="X42" s="56">
        <v>0</v>
      </c>
      <c r="Y42" s="47">
        <v>129.9</v>
      </c>
      <c r="Z42" s="47">
        <v>129.9</v>
      </c>
      <c r="AA42" s="47">
        <v>269.39</v>
      </c>
      <c r="AB42" s="47">
        <v>293.33</v>
      </c>
      <c r="AC42" s="47">
        <v>269.39</v>
      </c>
      <c r="AE42" s="47">
        <v>327.75</v>
      </c>
    </row>
    <row r="43" spans="1:31" s="14" customFormat="1" ht="8.25">
      <c r="A43" s="48"/>
      <c r="B43" s="54"/>
      <c r="C43" s="57" t="s">
        <v>9</v>
      </c>
      <c r="D43" s="47">
        <v>208.93</v>
      </c>
      <c r="E43" s="47">
        <v>293.33</v>
      </c>
      <c r="F43" s="47">
        <v>208.93</v>
      </c>
      <c r="G43" s="47">
        <v>0</v>
      </c>
      <c r="H43" s="47">
        <v>0</v>
      </c>
      <c r="I43" s="47">
        <v>301.88</v>
      </c>
      <c r="J43" s="47">
        <v>603.75</v>
      </c>
      <c r="K43" s="47">
        <v>646.25</v>
      </c>
      <c r="L43" s="47">
        <v>603.75</v>
      </c>
      <c r="M43" s="47">
        <v>210.49</v>
      </c>
      <c r="N43" s="56">
        <v>0</v>
      </c>
      <c r="O43" s="47">
        <v>465.11</v>
      </c>
      <c r="P43" s="47">
        <v>476.02</v>
      </c>
      <c r="Q43" s="47">
        <v>465.11</v>
      </c>
      <c r="R43" s="47">
        <v>476.02</v>
      </c>
      <c r="S43" s="47">
        <v>301.88</v>
      </c>
      <c r="T43" s="47">
        <v>603.75</v>
      </c>
      <c r="U43" s="47">
        <v>646.25</v>
      </c>
      <c r="V43" s="47">
        <v>603.75</v>
      </c>
      <c r="W43" s="47">
        <v>210.49</v>
      </c>
      <c r="X43" s="56">
        <v>0</v>
      </c>
      <c r="Y43" s="47">
        <v>0</v>
      </c>
      <c r="Z43" s="47">
        <v>0</v>
      </c>
      <c r="AA43" s="47">
        <v>208.93</v>
      </c>
      <c r="AB43" s="47">
        <v>293.33</v>
      </c>
      <c r="AC43" s="47">
        <v>208.93</v>
      </c>
      <c r="AE43" s="47">
        <v>327.75</v>
      </c>
    </row>
    <row r="44" spans="1:31" s="12" customFormat="1" ht="9" thickBot="1">
      <c r="A44" s="28"/>
      <c r="B44" s="58"/>
      <c r="C44" s="59" t="s">
        <v>10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1">
        <v>0</v>
      </c>
      <c r="O44" s="60">
        <v>0</v>
      </c>
      <c r="P44" s="60">
        <v>0</v>
      </c>
      <c r="Q44" s="62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E44" s="60">
        <v>550</v>
      </c>
    </row>
    <row r="45" spans="1:31" s="14" customFormat="1" ht="9" thickBot="1">
      <c r="A45" s="48"/>
      <c r="B45" s="94" t="s">
        <v>16</v>
      </c>
      <c r="C45" s="94"/>
      <c r="D45" s="95">
        <f aca="true" t="shared" si="17" ref="D45:AC45">SUM(D32:D44)</f>
        <v>1017.0999999999999</v>
      </c>
      <c r="E45" s="95">
        <f t="shared" si="17"/>
        <v>1173.32</v>
      </c>
      <c r="F45" s="95">
        <f t="shared" si="17"/>
        <v>1017.0999999999999</v>
      </c>
      <c r="G45" s="95">
        <f t="shared" si="17"/>
        <v>389.70000000000005</v>
      </c>
      <c r="H45" s="95">
        <f t="shared" si="17"/>
        <v>389.70000000000005</v>
      </c>
      <c r="I45" s="95">
        <f t="shared" si="17"/>
        <v>1207.52</v>
      </c>
      <c r="J45" s="95">
        <f t="shared" si="17"/>
        <v>2415</v>
      </c>
      <c r="K45" s="95">
        <f t="shared" si="17"/>
        <v>2585</v>
      </c>
      <c r="L45" s="95">
        <f t="shared" si="17"/>
        <v>2415</v>
      </c>
      <c r="M45" s="95">
        <f t="shared" si="17"/>
        <v>1116.13</v>
      </c>
      <c r="N45" s="95"/>
      <c r="O45" s="95">
        <f t="shared" si="17"/>
        <v>1860.44</v>
      </c>
      <c r="P45" s="95">
        <f t="shared" si="17"/>
        <v>1904.08</v>
      </c>
      <c r="Q45" s="95">
        <f t="shared" si="17"/>
        <v>1860.44</v>
      </c>
      <c r="R45" s="95">
        <f t="shared" si="17"/>
        <v>1904.08</v>
      </c>
      <c r="S45" s="95">
        <f t="shared" si="17"/>
        <v>1207.52</v>
      </c>
      <c r="T45" s="95">
        <f t="shared" si="17"/>
        <v>2415</v>
      </c>
      <c r="U45" s="95">
        <f t="shared" si="17"/>
        <v>2585</v>
      </c>
      <c r="V45" s="95">
        <f t="shared" si="17"/>
        <v>2415</v>
      </c>
      <c r="W45" s="95">
        <f t="shared" si="17"/>
        <v>1116.13</v>
      </c>
      <c r="X45" s="95"/>
      <c r="Y45" s="95">
        <f t="shared" si="17"/>
        <v>389.70000000000005</v>
      </c>
      <c r="Z45" s="95">
        <f t="shared" si="17"/>
        <v>389.70000000000005</v>
      </c>
      <c r="AA45" s="95">
        <f t="shared" si="17"/>
        <v>1017.0999999999999</v>
      </c>
      <c r="AB45" s="95">
        <f t="shared" si="17"/>
        <v>1173.32</v>
      </c>
      <c r="AC45" s="95">
        <f t="shared" si="17"/>
        <v>1017.0999999999999</v>
      </c>
      <c r="AE45" s="64">
        <f>SUM(AE32:AE44)</f>
        <v>1861</v>
      </c>
    </row>
    <row r="46" spans="1:31" s="14" customFormat="1" ht="8.25">
      <c r="A46" s="48"/>
      <c r="B46" s="50" t="s">
        <v>15</v>
      </c>
      <c r="C46" s="51">
        <v>2</v>
      </c>
      <c r="D46" s="46"/>
      <c r="E46" s="46"/>
      <c r="F46" s="47"/>
      <c r="G46" s="46"/>
      <c r="H46" s="47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7"/>
      <c r="Y46" s="47"/>
      <c r="Z46" s="47"/>
      <c r="AA46" s="47"/>
      <c r="AB46" s="46"/>
      <c r="AC46" s="47"/>
      <c r="AE46" s="47"/>
    </row>
    <row r="47" spans="1:31" s="14" customFormat="1" ht="8.25">
      <c r="A47" s="48"/>
      <c r="B47" s="54" t="s">
        <v>1</v>
      </c>
      <c r="C47" s="55">
        <v>3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E47" s="47"/>
    </row>
    <row r="48" spans="1:31" s="14" customFormat="1" ht="8.25">
      <c r="A48" s="48"/>
      <c r="B48" s="54" t="s">
        <v>7</v>
      </c>
      <c r="C48" s="55">
        <v>4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E48" s="47"/>
    </row>
    <row r="49" spans="1:31" s="14" customFormat="1" ht="8.25">
      <c r="A49" s="48"/>
      <c r="B49" s="54" t="s">
        <v>6</v>
      </c>
      <c r="C49" s="55">
        <v>5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E49" s="47"/>
    </row>
    <row r="50" spans="1:31" s="14" customFormat="1" ht="8.25">
      <c r="A50" s="48"/>
      <c r="B50" s="54"/>
      <c r="C50" s="55">
        <v>6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E50" s="47"/>
    </row>
    <row r="51" spans="1:31" s="14" customFormat="1" ht="8.25">
      <c r="A51" s="48"/>
      <c r="B51" s="54"/>
      <c r="C51" s="65">
        <v>7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E51" s="47"/>
    </row>
    <row r="52" spans="1:31" s="14" customFormat="1" ht="8.25">
      <c r="A52" s="48"/>
      <c r="B52" s="54"/>
      <c r="C52" s="55">
        <v>8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E52" s="47"/>
    </row>
    <row r="53" spans="1:31" s="14" customFormat="1" ht="8.25">
      <c r="A53" s="48"/>
      <c r="B53" s="54"/>
      <c r="C53" s="55">
        <v>9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E53" s="47"/>
    </row>
    <row r="54" spans="1:31" s="14" customFormat="1" ht="8.25">
      <c r="A54" s="48"/>
      <c r="B54" s="54"/>
      <c r="C54" s="55">
        <v>10</v>
      </c>
      <c r="D54" s="47">
        <v>26.25</v>
      </c>
      <c r="E54" s="47">
        <v>27.5</v>
      </c>
      <c r="F54" s="47">
        <v>26.25</v>
      </c>
      <c r="G54" s="47">
        <v>22.083</v>
      </c>
      <c r="H54" s="47">
        <v>22.083</v>
      </c>
      <c r="I54" s="47">
        <v>22.5</v>
      </c>
      <c r="J54" s="47">
        <v>0</v>
      </c>
      <c r="K54" s="47">
        <v>0</v>
      </c>
      <c r="L54" s="47">
        <v>0</v>
      </c>
      <c r="M54" s="47">
        <v>22.5</v>
      </c>
      <c r="N54" s="47">
        <v>0</v>
      </c>
      <c r="O54" s="47">
        <v>35.75</v>
      </c>
      <c r="P54" s="47">
        <v>38.75</v>
      </c>
      <c r="Q54" s="47">
        <v>35.75</v>
      </c>
      <c r="R54" s="47">
        <v>38.75</v>
      </c>
      <c r="S54" s="47">
        <v>22.5</v>
      </c>
      <c r="T54" s="47">
        <v>0</v>
      </c>
      <c r="U54" s="47">
        <v>0</v>
      </c>
      <c r="V54" s="47">
        <v>0</v>
      </c>
      <c r="W54" s="47">
        <v>22.5</v>
      </c>
      <c r="X54" s="47">
        <v>0</v>
      </c>
      <c r="Y54" s="47">
        <v>22.083</v>
      </c>
      <c r="Z54" s="47">
        <v>22.083</v>
      </c>
      <c r="AA54" s="47">
        <v>26.25</v>
      </c>
      <c r="AB54" s="47">
        <v>27.5</v>
      </c>
      <c r="AC54" s="47">
        <v>26.25</v>
      </c>
      <c r="AE54" s="47">
        <v>0</v>
      </c>
    </row>
    <row r="55" spans="1:31" s="14" customFormat="1" ht="8.25">
      <c r="A55" s="48"/>
      <c r="B55" s="54"/>
      <c r="C55" s="55">
        <v>11</v>
      </c>
      <c r="D55" s="47">
        <v>26.25</v>
      </c>
      <c r="E55" s="47">
        <v>27.5</v>
      </c>
      <c r="F55" s="47">
        <v>26.25</v>
      </c>
      <c r="G55" s="47">
        <v>22.083</v>
      </c>
      <c r="H55" s="47">
        <v>22.083</v>
      </c>
      <c r="I55" s="47">
        <v>22.5</v>
      </c>
      <c r="J55" s="47">
        <v>0</v>
      </c>
      <c r="K55" s="47">
        <v>0</v>
      </c>
      <c r="L55" s="47">
        <v>0</v>
      </c>
      <c r="M55" s="47">
        <v>22.5</v>
      </c>
      <c r="N55" s="47">
        <v>0</v>
      </c>
      <c r="O55" s="47">
        <v>35.75</v>
      </c>
      <c r="P55" s="47">
        <v>38.75</v>
      </c>
      <c r="Q55" s="47">
        <v>35.75</v>
      </c>
      <c r="R55" s="47">
        <v>38.75</v>
      </c>
      <c r="S55" s="47">
        <v>22.5</v>
      </c>
      <c r="T55" s="47">
        <v>0</v>
      </c>
      <c r="U55" s="47">
        <v>0</v>
      </c>
      <c r="V55" s="47">
        <v>0</v>
      </c>
      <c r="W55" s="47">
        <v>22.5</v>
      </c>
      <c r="X55" s="47">
        <v>0</v>
      </c>
      <c r="Y55" s="47">
        <v>22.083</v>
      </c>
      <c r="Z55" s="47">
        <v>22.083</v>
      </c>
      <c r="AA55" s="47">
        <v>26.25</v>
      </c>
      <c r="AB55" s="47">
        <v>27.5</v>
      </c>
      <c r="AC55" s="47">
        <v>26.25</v>
      </c>
      <c r="AE55" s="47">
        <v>0</v>
      </c>
    </row>
    <row r="56" spans="1:31" s="14" customFormat="1" ht="8.25">
      <c r="A56" s="48"/>
      <c r="B56" s="54"/>
      <c r="C56" s="55">
        <v>12</v>
      </c>
      <c r="D56" s="47">
        <v>26.25</v>
      </c>
      <c r="E56" s="47">
        <v>27.5</v>
      </c>
      <c r="F56" s="47">
        <v>26.25</v>
      </c>
      <c r="G56" s="47">
        <v>22.083</v>
      </c>
      <c r="H56" s="47">
        <v>22.083</v>
      </c>
      <c r="I56" s="47">
        <v>22.5</v>
      </c>
      <c r="J56" s="47">
        <v>0</v>
      </c>
      <c r="K56" s="47">
        <v>0</v>
      </c>
      <c r="L56" s="47">
        <v>0</v>
      </c>
      <c r="M56" s="47">
        <v>22.5</v>
      </c>
      <c r="N56" s="47">
        <v>0</v>
      </c>
      <c r="O56" s="47">
        <v>35.75</v>
      </c>
      <c r="P56" s="47">
        <v>38.75</v>
      </c>
      <c r="Q56" s="47">
        <v>35.75</v>
      </c>
      <c r="R56" s="47">
        <v>38.75</v>
      </c>
      <c r="S56" s="47">
        <v>22.5</v>
      </c>
      <c r="T56" s="47">
        <v>0</v>
      </c>
      <c r="U56" s="47">
        <v>0</v>
      </c>
      <c r="V56" s="47">
        <v>0</v>
      </c>
      <c r="W56" s="47">
        <v>22.5</v>
      </c>
      <c r="X56" s="47">
        <v>0</v>
      </c>
      <c r="Y56" s="47">
        <v>22.083</v>
      </c>
      <c r="Z56" s="47">
        <v>22.083</v>
      </c>
      <c r="AA56" s="47">
        <v>26.25</v>
      </c>
      <c r="AB56" s="47">
        <v>27.5</v>
      </c>
      <c r="AC56" s="47">
        <v>26.25</v>
      </c>
      <c r="AE56" s="47">
        <v>0</v>
      </c>
    </row>
    <row r="57" spans="1:31" s="14" customFormat="1" ht="8.25">
      <c r="A57" s="48"/>
      <c r="B57" s="54"/>
      <c r="C57" s="57" t="s">
        <v>9</v>
      </c>
      <c r="D57" s="47">
        <v>26.25</v>
      </c>
      <c r="E57" s="47">
        <v>27.5</v>
      </c>
      <c r="F57" s="47">
        <v>26.25</v>
      </c>
      <c r="G57" s="47">
        <v>0</v>
      </c>
      <c r="H57" s="47">
        <v>0</v>
      </c>
      <c r="I57" s="47">
        <v>22.5</v>
      </c>
      <c r="J57" s="47">
        <v>0</v>
      </c>
      <c r="K57" s="47">
        <v>0</v>
      </c>
      <c r="L57" s="47">
        <v>0</v>
      </c>
      <c r="M57" s="47">
        <v>22.5</v>
      </c>
      <c r="N57" s="47">
        <v>0</v>
      </c>
      <c r="O57" s="47">
        <v>35.75</v>
      </c>
      <c r="P57" s="47">
        <v>38.75</v>
      </c>
      <c r="Q57" s="47">
        <v>35.75</v>
      </c>
      <c r="R57" s="47">
        <v>38.75</v>
      </c>
      <c r="S57" s="47">
        <v>22.5</v>
      </c>
      <c r="T57" s="47">
        <v>0</v>
      </c>
      <c r="U57" s="47">
        <v>0</v>
      </c>
      <c r="V57" s="47">
        <v>0</v>
      </c>
      <c r="W57" s="47">
        <v>22.5</v>
      </c>
      <c r="X57" s="47">
        <v>0</v>
      </c>
      <c r="Y57" s="47">
        <v>0</v>
      </c>
      <c r="Z57" s="47">
        <v>0</v>
      </c>
      <c r="AA57" s="47">
        <v>26.25</v>
      </c>
      <c r="AB57" s="47">
        <v>27.5</v>
      </c>
      <c r="AC57" s="47">
        <v>26.25</v>
      </c>
      <c r="AE57" s="47">
        <v>0</v>
      </c>
    </row>
    <row r="58" spans="1:31" s="14" customFormat="1" ht="9" thickBot="1">
      <c r="A58" s="48"/>
      <c r="B58" s="66"/>
      <c r="C58" s="67" t="s">
        <v>10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E58" s="68">
        <v>0</v>
      </c>
    </row>
    <row r="59" spans="1:31" s="12" customFormat="1" ht="9" thickBot="1">
      <c r="A59" s="28"/>
      <c r="B59" s="63" t="s">
        <v>17</v>
      </c>
      <c r="C59" s="63"/>
      <c r="D59" s="64">
        <f aca="true" t="shared" si="18" ref="D59:AC59">SUM(D46:D58)</f>
        <v>105</v>
      </c>
      <c r="E59" s="64">
        <f t="shared" si="18"/>
        <v>110</v>
      </c>
      <c r="F59" s="64">
        <f t="shared" si="18"/>
        <v>105</v>
      </c>
      <c r="G59" s="64">
        <f t="shared" si="18"/>
        <v>66.249</v>
      </c>
      <c r="H59" s="64">
        <f t="shared" si="18"/>
        <v>66.249</v>
      </c>
      <c r="I59" s="64">
        <f t="shared" si="18"/>
        <v>90</v>
      </c>
      <c r="J59" s="64">
        <f t="shared" si="18"/>
        <v>0</v>
      </c>
      <c r="K59" s="64">
        <f t="shared" si="18"/>
        <v>0</v>
      </c>
      <c r="L59" s="64">
        <f t="shared" si="18"/>
        <v>0</v>
      </c>
      <c r="M59" s="64">
        <f t="shared" si="18"/>
        <v>90</v>
      </c>
      <c r="N59" s="64"/>
      <c r="O59" s="64">
        <f t="shared" si="18"/>
        <v>143</v>
      </c>
      <c r="P59" s="64">
        <f t="shared" si="18"/>
        <v>155</v>
      </c>
      <c r="Q59" s="64">
        <f t="shared" si="18"/>
        <v>143</v>
      </c>
      <c r="R59" s="64">
        <f t="shared" si="18"/>
        <v>155</v>
      </c>
      <c r="S59" s="64">
        <f t="shared" si="18"/>
        <v>90</v>
      </c>
      <c r="T59" s="64">
        <f t="shared" si="18"/>
        <v>0</v>
      </c>
      <c r="U59" s="64">
        <f t="shared" si="18"/>
        <v>0</v>
      </c>
      <c r="V59" s="64">
        <f t="shared" si="18"/>
        <v>0</v>
      </c>
      <c r="W59" s="64">
        <f t="shared" si="18"/>
        <v>90</v>
      </c>
      <c r="X59" s="64"/>
      <c r="Y59" s="64">
        <f t="shared" si="18"/>
        <v>66.249</v>
      </c>
      <c r="Z59" s="64">
        <f t="shared" si="18"/>
        <v>66.249</v>
      </c>
      <c r="AA59" s="64">
        <f t="shared" si="18"/>
        <v>105</v>
      </c>
      <c r="AB59" s="64">
        <f t="shared" si="18"/>
        <v>110</v>
      </c>
      <c r="AC59" s="64">
        <f t="shared" si="18"/>
        <v>105</v>
      </c>
      <c r="AE59" s="64">
        <f>SUM(AE46:AE58)</f>
        <v>0</v>
      </c>
    </row>
    <row r="60" spans="1:31" s="12" customFormat="1" ht="8.25">
      <c r="A60" s="28"/>
      <c r="B60" s="69" t="s">
        <v>18</v>
      </c>
      <c r="C60" s="70">
        <v>2</v>
      </c>
      <c r="D60" s="71">
        <v>125</v>
      </c>
      <c r="E60" s="71">
        <v>125</v>
      </c>
      <c r="F60" s="71">
        <v>125</v>
      </c>
      <c r="G60" s="71">
        <v>125</v>
      </c>
      <c r="H60" s="71">
        <v>80</v>
      </c>
      <c r="I60" s="71">
        <v>125</v>
      </c>
      <c r="J60" s="71">
        <v>125</v>
      </c>
      <c r="K60" s="71">
        <v>125</v>
      </c>
      <c r="L60" s="71">
        <v>125</v>
      </c>
      <c r="M60" s="71">
        <v>80</v>
      </c>
      <c r="N60" s="71"/>
      <c r="O60" s="71">
        <v>125</v>
      </c>
      <c r="P60" s="71">
        <v>80</v>
      </c>
      <c r="Q60" s="71">
        <v>80</v>
      </c>
      <c r="R60" s="71">
        <v>80</v>
      </c>
      <c r="S60" s="71">
        <v>80</v>
      </c>
      <c r="T60" s="71">
        <v>80</v>
      </c>
      <c r="U60" s="71">
        <v>80</v>
      </c>
      <c r="V60" s="71">
        <v>80</v>
      </c>
      <c r="W60" s="71">
        <v>80</v>
      </c>
      <c r="X60" s="71"/>
      <c r="Y60" s="71">
        <v>80</v>
      </c>
      <c r="Z60" s="71">
        <v>80</v>
      </c>
      <c r="AA60" s="71">
        <v>80</v>
      </c>
      <c r="AB60" s="71">
        <v>80</v>
      </c>
      <c r="AC60" s="71">
        <v>80</v>
      </c>
      <c r="AE60" s="71">
        <v>100</v>
      </c>
    </row>
    <row r="61" spans="1:31" s="12" customFormat="1" ht="8.25">
      <c r="A61" s="28"/>
      <c r="B61" s="72" t="s">
        <v>7</v>
      </c>
      <c r="C61" s="73">
        <v>3</v>
      </c>
      <c r="D61" s="74">
        <v>80</v>
      </c>
      <c r="E61" s="74">
        <v>80</v>
      </c>
      <c r="F61" s="74">
        <v>80</v>
      </c>
      <c r="G61" s="74">
        <v>80</v>
      </c>
      <c r="H61" s="74">
        <v>80</v>
      </c>
      <c r="I61" s="74">
        <v>80</v>
      </c>
      <c r="J61" s="74">
        <v>80</v>
      </c>
      <c r="K61" s="74">
        <v>80</v>
      </c>
      <c r="L61" s="74">
        <v>80</v>
      </c>
      <c r="M61" s="74">
        <v>80</v>
      </c>
      <c r="N61" s="74"/>
      <c r="O61" s="74">
        <v>80</v>
      </c>
      <c r="P61" s="74">
        <v>80</v>
      </c>
      <c r="Q61" s="74">
        <v>80</v>
      </c>
      <c r="R61" s="74">
        <v>80</v>
      </c>
      <c r="S61" s="74">
        <v>80</v>
      </c>
      <c r="T61" s="74">
        <v>80</v>
      </c>
      <c r="U61" s="74">
        <v>80</v>
      </c>
      <c r="V61" s="74">
        <v>80</v>
      </c>
      <c r="W61" s="74">
        <v>80</v>
      </c>
      <c r="X61" s="74"/>
      <c r="Y61" s="74">
        <v>80</v>
      </c>
      <c r="Z61" s="74">
        <v>80</v>
      </c>
      <c r="AA61" s="74">
        <v>80</v>
      </c>
      <c r="AB61" s="74">
        <v>80</v>
      </c>
      <c r="AC61" s="74">
        <v>80</v>
      </c>
      <c r="AE61" s="74">
        <v>100</v>
      </c>
    </row>
    <row r="62" spans="1:31" s="12" customFormat="1" ht="8.25">
      <c r="A62" s="28"/>
      <c r="B62" s="72" t="s">
        <v>4</v>
      </c>
      <c r="C62" s="75">
        <v>4</v>
      </c>
      <c r="D62" s="76">
        <v>80</v>
      </c>
      <c r="E62" s="76">
        <v>80</v>
      </c>
      <c r="F62" s="76">
        <v>80</v>
      </c>
      <c r="G62" s="76">
        <v>80</v>
      </c>
      <c r="H62" s="76">
        <v>80</v>
      </c>
      <c r="I62" s="76">
        <v>80</v>
      </c>
      <c r="J62" s="76">
        <v>80</v>
      </c>
      <c r="K62" s="76">
        <v>80</v>
      </c>
      <c r="L62" s="76">
        <v>80</v>
      </c>
      <c r="M62" s="76">
        <v>80</v>
      </c>
      <c r="N62" s="76"/>
      <c r="O62" s="76">
        <v>80</v>
      </c>
      <c r="P62" s="76">
        <v>80</v>
      </c>
      <c r="Q62" s="76">
        <v>80</v>
      </c>
      <c r="R62" s="76">
        <v>80</v>
      </c>
      <c r="S62" s="76">
        <v>80</v>
      </c>
      <c r="T62" s="76">
        <v>80</v>
      </c>
      <c r="U62" s="76">
        <v>80</v>
      </c>
      <c r="V62" s="76">
        <v>80</v>
      </c>
      <c r="W62" s="76">
        <v>80</v>
      </c>
      <c r="X62" s="76"/>
      <c r="Y62" s="76">
        <v>80</v>
      </c>
      <c r="Z62" s="76">
        <v>80</v>
      </c>
      <c r="AA62" s="76">
        <v>80</v>
      </c>
      <c r="AB62" s="76">
        <v>80</v>
      </c>
      <c r="AC62" s="76">
        <v>80</v>
      </c>
      <c r="AE62" s="74">
        <v>100</v>
      </c>
    </row>
    <row r="63" spans="1:31" s="12" customFormat="1" ht="8.25">
      <c r="A63" s="28"/>
      <c r="B63" s="72"/>
      <c r="C63" s="73">
        <v>5</v>
      </c>
      <c r="D63" s="74">
        <v>80</v>
      </c>
      <c r="E63" s="74">
        <v>80</v>
      </c>
      <c r="F63" s="74">
        <v>80</v>
      </c>
      <c r="G63" s="74">
        <v>80</v>
      </c>
      <c r="H63" s="74">
        <v>80</v>
      </c>
      <c r="I63" s="74">
        <v>80</v>
      </c>
      <c r="J63" s="74">
        <v>80</v>
      </c>
      <c r="K63" s="74">
        <v>80</v>
      </c>
      <c r="L63" s="74">
        <v>80</v>
      </c>
      <c r="M63" s="74">
        <v>80</v>
      </c>
      <c r="N63" s="74"/>
      <c r="O63" s="74">
        <v>80</v>
      </c>
      <c r="P63" s="74">
        <v>80</v>
      </c>
      <c r="Q63" s="74">
        <v>80</v>
      </c>
      <c r="R63" s="74">
        <v>80</v>
      </c>
      <c r="S63" s="74">
        <v>80</v>
      </c>
      <c r="T63" s="74">
        <v>80</v>
      </c>
      <c r="U63" s="74">
        <v>80</v>
      </c>
      <c r="V63" s="74">
        <v>80</v>
      </c>
      <c r="W63" s="74">
        <v>80</v>
      </c>
      <c r="X63" s="74"/>
      <c r="Y63" s="74">
        <v>80</v>
      </c>
      <c r="Z63" s="74">
        <v>80</v>
      </c>
      <c r="AA63" s="74">
        <v>80</v>
      </c>
      <c r="AB63" s="74">
        <v>80</v>
      </c>
      <c r="AC63" s="74">
        <v>80</v>
      </c>
      <c r="AE63" s="74">
        <v>100</v>
      </c>
    </row>
    <row r="64" spans="1:31" s="12" customFormat="1" ht="8.25">
      <c r="A64" s="28"/>
      <c r="B64" s="72"/>
      <c r="C64" s="75">
        <v>6</v>
      </c>
      <c r="D64" s="76">
        <v>80</v>
      </c>
      <c r="E64" s="76">
        <v>80</v>
      </c>
      <c r="F64" s="76">
        <v>80</v>
      </c>
      <c r="G64" s="76">
        <v>80</v>
      </c>
      <c r="H64" s="76">
        <v>80</v>
      </c>
      <c r="I64" s="76">
        <v>80</v>
      </c>
      <c r="J64" s="76">
        <v>80</v>
      </c>
      <c r="K64" s="76">
        <v>80</v>
      </c>
      <c r="L64" s="76">
        <v>80</v>
      </c>
      <c r="M64" s="76">
        <v>80</v>
      </c>
      <c r="N64" s="76"/>
      <c r="O64" s="76">
        <v>80</v>
      </c>
      <c r="P64" s="76">
        <v>80</v>
      </c>
      <c r="Q64" s="76">
        <v>80</v>
      </c>
      <c r="R64" s="76">
        <v>80</v>
      </c>
      <c r="S64" s="76">
        <v>80</v>
      </c>
      <c r="T64" s="76">
        <v>80</v>
      </c>
      <c r="U64" s="76">
        <v>80</v>
      </c>
      <c r="V64" s="76">
        <v>80</v>
      </c>
      <c r="W64" s="76">
        <v>80</v>
      </c>
      <c r="X64" s="76"/>
      <c r="Y64" s="76">
        <v>80</v>
      </c>
      <c r="Z64" s="76">
        <v>80</v>
      </c>
      <c r="AA64" s="76">
        <v>80</v>
      </c>
      <c r="AB64" s="76">
        <v>80</v>
      </c>
      <c r="AC64" s="76">
        <v>80</v>
      </c>
      <c r="AE64" s="74">
        <v>100</v>
      </c>
    </row>
    <row r="65" spans="1:31" s="12" customFormat="1" ht="8.25">
      <c r="A65" s="28"/>
      <c r="B65" s="72"/>
      <c r="C65" s="73">
        <v>7</v>
      </c>
      <c r="D65" s="74">
        <v>80</v>
      </c>
      <c r="E65" s="74">
        <v>80</v>
      </c>
      <c r="F65" s="74">
        <v>80</v>
      </c>
      <c r="G65" s="74">
        <v>80</v>
      </c>
      <c r="H65" s="74">
        <v>80</v>
      </c>
      <c r="I65" s="74">
        <v>80</v>
      </c>
      <c r="J65" s="74">
        <v>80</v>
      </c>
      <c r="K65" s="74">
        <v>80</v>
      </c>
      <c r="L65" s="74">
        <v>80</v>
      </c>
      <c r="M65" s="74">
        <v>80</v>
      </c>
      <c r="N65" s="74"/>
      <c r="O65" s="74">
        <v>80</v>
      </c>
      <c r="P65" s="74">
        <v>80</v>
      </c>
      <c r="Q65" s="74">
        <v>80</v>
      </c>
      <c r="R65" s="74">
        <v>80</v>
      </c>
      <c r="S65" s="74">
        <v>80</v>
      </c>
      <c r="T65" s="74">
        <v>80</v>
      </c>
      <c r="U65" s="74">
        <v>80</v>
      </c>
      <c r="V65" s="74">
        <v>80</v>
      </c>
      <c r="W65" s="74">
        <v>80</v>
      </c>
      <c r="X65" s="74"/>
      <c r="Y65" s="74">
        <v>80</v>
      </c>
      <c r="Z65" s="74">
        <v>80</v>
      </c>
      <c r="AA65" s="74">
        <v>80</v>
      </c>
      <c r="AB65" s="74">
        <v>80</v>
      </c>
      <c r="AC65" s="74">
        <v>80</v>
      </c>
      <c r="AE65" s="74">
        <v>100</v>
      </c>
    </row>
    <row r="66" spans="1:31" s="12" customFormat="1" ht="8.25">
      <c r="A66" s="28"/>
      <c r="B66" s="72"/>
      <c r="C66" s="75">
        <v>8</v>
      </c>
      <c r="D66" s="76">
        <v>80</v>
      </c>
      <c r="E66" s="76">
        <v>80</v>
      </c>
      <c r="F66" s="76">
        <v>80</v>
      </c>
      <c r="G66" s="76">
        <v>80</v>
      </c>
      <c r="H66" s="76">
        <v>80</v>
      </c>
      <c r="I66" s="76">
        <v>80</v>
      </c>
      <c r="J66" s="76">
        <v>80</v>
      </c>
      <c r="K66" s="76">
        <v>80</v>
      </c>
      <c r="L66" s="76">
        <v>80</v>
      </c>
      <c r="M66" s="76">
        <v>80</v>
      </c>
      <c r="N66" s="76"/>
      <c r="O66" s="76">
        <v>80</v>
      </c>
      <c r="P66" s="76">
        <v>80</v>
      </c>
      <c r="Q66" s="76">
        <v>80</v>
      </c>
      <c r="R66" s="76">
        <v>80</v>
      </c>
      <c r="S66" s="76">
        <v>80</v>
      </c>
      <c r="T66" s="76">
        <v>80</v>
      </c>
      <c r="U66" s="76">
        <v>80</v>
      </c>
      <c r="V66" s="76">
        <v>80</v>
      </c>
      <c r="W66" s="76">
        <v>80</v>
      </c>
      <c r="X66" s="76"/>
      <c r="Y66" s="76">
        <v>80</v>
      </c>
      <c r="Z66" s="76">
        <v>80</v>
      </c>
      <c r="AA66" s="76">
        <v>80</v>
      </c>
      <c r="AB66" s="76">
        <v>80</v>
      </c>
      <c r="AC66" s="76">
        <v>80</v>
      </c>
      <c r="AE66" s="74">
        <v>100</v>
      </c>
    </row>
    <row r="67" spans="1:31" s="12" customFormat="1" ht="8.25">
      <c r="A67" s="28"/>
      <c r="B67" s="72"/>
      <c r="C67" s="73">
        <v>9</v>
      </c>
      <c r="D67" s="74">
        <v>115</v>
      </c>
      <c r="E67" s="74">
        <v>115</v>
      </c>
      <c r="F67" s="74">
        <v>115</v>
      </c>
      <c r="G67" s="74">
        <v>115</v>
      </c>
      <c r="H67" s="74">
        <v>115</v>
      </c>
      <c r="I67" s="74">
        <v>115</v>
      </c>
      <c r="J67" s="74">
        <v>115</v>
      </c>
      <c r="K67" s="74">
        <v>115</v>
      </c>
      <c r="L67" s="74">
        <v>115</v>
      </c>
      <c r="M67" s="74">
        <v>115</v>
      </c>
      <c r="N67" s="74"/>
      <c r="O67" s="74">
        <v>115</v>
      </c>
      <c r="P67" s="74">
        <v>115</v>
      </c>
      <c r="Q67" s="74">
        <v>115</v>
      </c>
      <c r="R67" s="74">
        <v>115</v>
      </c>
      <c r="S67" s="74">
        <v>115</v>
      </c>
      <c r="T67" s="74">
        <v>115</v>
      </c>
      <c r="U67" s="74">
        <v>115</v>
      </c>
      <c r="V67" s="74">
        <v>115</v>
      </c>
      <c r="W67" s="74">
        <v>115</v>
      </c>
      <c r="X67" s="74"/>
      <c r="Y67" s="74">
        <v>115</v>
      </c>
      <c r="Z67" s="74">
        <v>115</v>
      </c>
      <c r="AA67" s="74">
        <v>115</v>
      </c>
      <c r="AB67" s="74">
        <v>115</v>
      </c>
      <c r="AC67" s="74">
        <v>115</v>
      </c>
      <c r="AE67" s="74">
        <v>100</v>
      </c>
    </row>
    <row r="68" spans="1:31" s="12" customFormat="1" ht="8.25">
      <c r="A68" s="28"/>
      <c r="B68" s="72"/>
      <c r="C68" s="75">
        <v>10</v>
      </c>
      <c r="D68" s="76">
        <v>115</v>
      </c>
      <c r="E68" s="76">
        <v>115</v>
      </c>
      <c r="F68" s="76">
        <v>115</v>
      </c>
      <c r="G68" s="76">
        <v>115</v>
      </c>
      <c r="H68" s="76">
        <v>115</v>
      </c>
      <c r="I68" s="76">
        <v>115</v>
      </c>
      <c r="J68" s="76">
        <v>115</v>
      </c>
      <c r="K68" s="76">
        <v>115</v>
      </c>
      <c r="L68" s="76">
        <v>115</v>
      </c>
      <c r="M68" s="76">
        <v>115</v>
      </c>
      <c r="N68" s="76"/>
      <c r="O68" s="76">
        <v>115</v>
      </c>
      <c r="P68" s="76">
        <v>115</v>
      </c>
      <c r="Q68" s="76">
        <v>115</v>
      </c>
      <c r="R68" s="76">
        <v>115</v>
      </c>
      <c r="S68" s="76">
        <v>115</v>
      </c>
      <c r="T68" s="76">
        <v>115</v>
      </c>
      <c r="U68" s="76">
        <v>115</v>
      </c>
      <c r="V68" s="76">
        <v>115</v>
      </c>
      <c r="W68" s="76">
        <v>115</v>
      </c>
      <c r="X68" s="76"/>
      <c r="Y68" s="76">
        <v>115</v>
      </c>
      <c r="Z68" s="76">
        <v>115</v>
      </c>
      <c r="AA68" s="76">
        <v>115</v>
      </c>
      <c r="AB68" s="76">
        <v>115</v>
      </c>
      <c r="AC68" s="76">
        <v>115</v>
      </c>
      <c r="AE68" s="74">
        <v>100</v>
      </c>
    </row>
    <row r="69" spans="1:31" s="12" customFormat="1" ht="8.25">
      <c r="A69" s="28"/>
      <c r="B69" s="72"/>
      <c r="C69" s="77">
        <v>11</v>
      </c>
      <c r="D69" s="78">
        <v>115</v>
      </c>
      <c r="E69" s="78">
        <v>115</v>
      </c>
      <c r="F69" s="78">
        <v>115</v>
      </c>
      <c r="G69" s="78">
        <v>115</v>
      </c>
      <c r="H69" s="78">
        <v>115</v>
      </c>
      <c r="I69" s="78">
        <v>115</v>
      </c>
      <c r="J69" s="78">
        <v>115</v>
      </c>
      <c r="K69" s="78">
        <v>115</v>
      </c>
      <c r="L69" s="78">
        <v>115</v>
      </c>
      <c r="M69" s="78">
        <v>115</v>
      </c>
      <c r="N69" s="78"/>
      <c r="O69" s="78">
        <v>115</v>
      </c>
      <c r="P69" s="78">
        <v>115</v>
      </c>
      <c r="Q69" s="78">
        <v>115</v>
      </c>
      <c r="R69" s="78">
        <v>115</v>
      </c>
      <c r="S69" s="78">
        <v>115</v>
      </c>
      <c r="T69" s="78">
        <v>115</v>
      </c>
      <c r="U69" s="78">
        <v>115</v>
      </c>
      <c r="V69" s="78">
        <v>115</v>
      </c>
      <c r="W69" s="78">
        <v>115</v>
      </c>
      <c r="X69" s="78"/>
      <c r="Y69" s="78">
        <v>115</v>
      </c>
      <c r="Z69" s="78">
        <v>115</v>
      </c>
      <c r="AA69" s="78">
        <v>115</v>
      </c>
      <c r="AB69" s="78">
        <v>115</v>
      </c>
      <c r="AC69" s="78">
        <v>115</v>
      </c>
      <c r="AE69" s="74">
        <v>100</v>
      </c>
    </row>
    <row r="70" spans="1:31" s="12" customFormat="1" ht="8.25">
      <c r="A70" s="28"/>
      <c r="B70" s="72"/>
      <c r="C70" s="75">
        <v>12</v>
      </c>
      <c r="D70" s="76">
        <v>115</v>
      </c>
      <c r="E70" s="76">
        <v>115</v>
      </c>
      <c r="F70" s="76">
        <v>115</v>
      </c>
      <c r="G70" s="76">
        <v>100</v>
      </c>
      <c r="H70" s="76">
        <v>100</v>
      </c>
      <c r="I70" s="76">
        <v>115</v>
      </c>
      <c r="J70" s="76">
        <v>115</v>
      </c>
      <c r="K70" s="76">
        <v>115</v>
      </c>
      <c r="L70" s="76">
        <v>115</v>
      </c>
      <c r="M70" s="76">
        <v>115</v>
      </c>
      <c r="N70" s="76"/>
      <c r="O70" s="76">
        <v>115</v>
      </c>
      <c r="P70" s="76">
        <v>115</v>
      </c>
      <c r="Q70" s="76">
        <v>115</v>
      </c>
      <c r="R70" s="76">
        <v>115</v>
      </c>
      <c r="S70" s="76">
        <v>115</v>
      </c>
      <c r="T70" s="76">
        <v>115</v>
      </c>
      <c r="U70" s="76">
        <v>115</v>
      </c>
      <c r="V70" s="76">
        <v>115</v>
      </c>
      <c r="W70" s="76">
        <v>115</v>
      </c>
      <c r="X70" s="76"/>
      <c r="Y70" s="76">
        <v>100</v>
      </c>
      <c r="Z70" s="76">
        <v>100</v>
      </c>
      <c r="AA70" s="76">
        <v>115</v>
      </c>
      <c r="AB70" s="76">
        <v>115</v>
      </c>
      <c r="AC70" s="76">
        <v>115</v>
      </c>
      <c r="AE70" s="74">
        <v>100</v>
      </c>
    </row>
    <row r="71" spans="1:31" s="12" customFormat="1" ht="8.25">
      <c r="A71" s="28"/>
      <c r="B71" s="72"/>
      <c r="C71" s="77" t="s">
        <v>9</v>
      </c>
      <c r="D71" s="78">
        <v>20</v>
      </c>
      <c r="E71" s="78">
        <v>20</v>
      </c>
      <c r="F71" s="78">
        <v>20</v>
      </c>
      <c r="G71" s="78">
        <v>20</v>
      </c>
      <c r="H71" s="78">
        <v>20</v>
      </c>
      <c r="I71" s="78">
        <v>20</v>
      </c>
      <c r="J71" s="78">
        <v>20</v>
      </c>
      <c r="K71" s="78">
        <v>20</v>
      </c>
      <c r="L71" s="78">
        <v>20</v>
      </c>
      <c r="M71" s="78">
        <v>20</v>
      </c>
      <c r="N71" s="78"/>
      <c r="O71" s="78">
        <v>20</v>
      </c>
      <c r="P71" s="78">
        <v>20</v>
      </c>
      <c r="Q71" s="78">
        <v>20</v>
      </c>
      <c r="R71" s="78">
        <v>20</v>
      </c>
      <c r="S71" s="78">
        <v>20</v>
      </c>
      <c r="T71" s="78">
        <v>20</v>
      </c>
      <c r="U71" s="78">
        <v>20</v>
      </c>
      <c r="V71" s="78">
        <v>20</v>
      </c>
      <c r="W71" s="78">
        <v>20</v>
      </c>
      <c r="X71" s="78"/>
      <c r="Y71" s="78">
        <v>20</v>
      </c>
      <c r="Z71" s="78">
        <v>20</v>
      </c>
      <c r="AA71" s="78">
        <v>20</v>
      </c>
      <c r="AB71" s="78">
        <v>20</v>
      </c>
      <c r="AC71" s="78">
        <v>20</v>
      </c>
      <c r="AE71" s="78">
        <v>20</v>
      </c>
    </row>
    <row r="72" spans="1:31" s="12" customFormat="1" ht="9" thickBot="1">
      <c r="A72" s="28"/>
      <c r="B72" s="58"/>
      <c r="C72" s="59" t="s">
        <v>10</v>
      </c>
      <c r="D72" s="60">
        <v>20</v>
      </c>
      <c r="E72" s="60">
        <v>20</v>
      </c>
      <c r="F72" s="60">
        <v>20</v>
      </c>
      <c r="G72" s="60">
        <v>20</v>
      </c>
      <c r="H72" s="60">
        <v>20</v>
      </c>
      <c r="I72" s="60">
        <v>20</v>
      </c>
      <c r="J72" s="60">
        <v>20</v>
      </c>
      <c r="K72" s="60">
        <v>20</v>
      </c>
      <c r="L72" s="60">
        <v>20</v>
      </c>
      <c r="M72" s="60">
        <v>20</v>
      </c>
      <c r="N72" s="60"/>
      <c r="O72" s="60">
        <v>20</v>
      </c>
      <c r="P72" s="60">
        <v>20</v>
      </c>
      <c r="Q72" s="60">
        <v>20</v>
      </c>
      <c r="R72" s="60">
        <v>20</v>
      </c>
      <c r="S72" s="60">
        <v>20</v>
      </c>
      <c r="T72" s="60">
        <v>20</v>
      </c>
      <c r="U72" s="60">
        <v>20</v>
      </c>
      <c r="V72" s="60">
        <v>20</v>
      </c>
      <c r="W72" s="60">
        <v>20</v>
      </c>
      <c r="X72" s="60"/>
      <c r="Y72" s="60">
        <v>20</v>
      </c>
      <c r="Z72" s="60">
        <v>20</v>
      </c>
      <c r="AA72" s="60">
        <v>20</v>
      </c>
      <c r="AB72" s="60">
        <v>20</v>
      </c>
      <c r="AC72" s="60">
        <v>20</v>
      </c>
      <c r="AE72" s="60">
        <v>20</v>
      </c>
    </row>
    <row r="73" spans="1:31" s="12" customFormat="1" ht="8.25">
      <c r="A73" s="28"/>
      <c r="B73" s="69" t="s">
        <v>3</v>
      </c>
      <c r="C73" s="79">
        <v>2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E73" s="80"/>
    </row>
    <row r="74" spans="1:31" s="12" customFormat="1" ht="8.25">
      <c r="A74" s="28"/>
      <c r="B74" s="72" t="s">
        <v>39</v>
      </c>
      <c r="C74" s="75">
        <v>3</v>
      </c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E74" s="76"/>
    </row>
    <row r="75" spans="1:31" s="12" customFormat="1" ht="8.25">
      <c r="A75" s="28"/>
      <c r="B75" s="72" t="s">
        <v>7</v>
      </c>
      <c r="C75" s="73">
        <v>4</v>
      </c>
      <c r="D75" s="74"/>
      <c r="E75" s="74"/>
      <c r="F75" s="74"/>
      <c r="G75" s="74"/>
      <c r="H75" s="74"/>
      <c r="I75" s="74"/>
      <c r="J75" s="74"/>
      <c r="K75" s="74"/>
      <c r="L75" s="74"/>
      <c r="M75" s="76"/>
      <c r="N75" s="76"/>
      <c r="O75" s="76"/>
      <c r="P75" s="76"/>
      <c r="Q75" s="76"/>
      <c r="R75" s="76"/>
      <c r="S75" s="74"/>
      <c r="T75" s="74"/>
      <c r="U75" s="74"/>
      <c r="V75" s="74"/>
      <c r="W75" s="76"/>
      <c r="X75" s="76"/>
      <c r="Y75" s="74"/>
      <c r="Z75" s="74"/>
      <c r="AA75" s="74"/>
      <c r="AB75" s="74"/>
      <c r="AC75" s="74"/>
      <c r="AE75" s="74"/>
    </row>
    <row r="76" spans="1:31" s="12" customFormat="1" ht="8.25">
      <c r="A76" s="28"/>
      <c r="B76" s="72" t="s">
        <v>32</v>
      </c>
      <c r="C76" s="75">
        <v>5</v>
      </c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E76" s="76"/>
    </row>
    <row r="77" spans="1:31" s="12" customFormat="1" ht="8.25">
      <c r="A77" s="28"/>
      <c r="B77" s="72"/>
      <c r="C77" s="73">
        <v>6</v>
      </c>
      <c r="D77" s="74"/>
      <c r="E77" s="74"/>
      <c r="F77" s="74"/>
      <c r="G77" s="74"/>
      <c r="H77" s="74"/>
      <c r="I77" s="74"/>
      <c r="J77" s="74"/>
      <c r="K77" s="74"/>
      <c r="L77" s="74"/>
      <c r="M77" s="76"/>
      <c r="N77" s="76"/>
      <c r="O77" s="76"/>
      <c r="P77" s="76"/>
      <c r="Q77" s="76"/>
      <c r="R77" s="76"/>
      <c r="S77" s="74"/>
      <c r="T77" s="74"/>
      <c r="U77" s="74"/>
      <c r="V77" s="74"/>
      <c r="W77" s="76"/>
      <c r="X77" s="76"/>
      <c r="Y77" s="74"/>
      <c r="Z77" s="74"/>
      <c r="AA77" s="74"/>
      <c r="AB77" s="74"/>
      <c r="AC77" s="74"/>
      <c r="AE77" s="74"/>
    </row>
    <row r="78" spans="1:31" s="12" customFormat="1" ht="8.25">
      <c r="A78" s="28"/>
      <c r="B78" s="72"/>
      <c r="C78" s="75">
        <v>7</v>
      </c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E78" s="76"/>
    </row>
    <row r="79" spans="1:31" s="12" customFormat="1" ht="8.25">
      <c r="A79" s="28"/>
      <c r="B79" s="72"/>
      <c r="C79" s="73">
        <v>8</v>
      </c>
      <c r="D79" s="74"/>
      <c r="E79" s="74"/>
      <c r="F79" s="74"/>
      <c r="G79" s="74"/>
      <c r="H79" s="74"/>
      <c r="I79" s="74"/>
      <c r="J79" s="74"/>
      <c r="K79" s="74"/>
      <c r="L79" s="74"/>
      <c r="M79" s="76"/>
      <c r="N79" s="76"/>
      <c r="O79" s="76"/>
      <c r="P79" s="76"/>
      <c r="Q79" s="76"/>
      <c r="R79" s="76"/>
      <c r="S79" s="74"/>
      <c r="T79" s="74"/>
      <c r="U79" s="74"/>
      <c r="V79" s="74"/>
      <c r="W79" s="76"/>
      <c r="X79" s="76"/>
      <c r="Y79" s="74"/>
      <c r="Z79" s="74"/>
      <c r="AA79" s="74"/>
      <c r="AB79" s="74"/>
      <c r="AC79" s="74"/>
      <c r="AE79" s="74"/>
    </row>
    <row r="80" spans="1:31" s="12" customFormat="1" ht="8.25">
      <c r="A80" s="28"/>
      <c r="B80" s="72"/>
      <c r="C80" s="75">
        <v>9</v>
      </c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E80" s="76"/>
    </row>
    <row r="81" spans="1:31" s="12" customFormat="1" ht="8.25">
      <c r="A81" s="28"/>
      <c r="B81" s="72"/>
      <c r="C81" s="73">
        <v>10</v>
      </c>
      <c r="D81" s="74">
        <v>1067</v>
      </c>
      <c r="E81" s="74">
        <v>1073</v>
      </c>
      <c r="F81" s="74">
        <v>1067</v>
      </c>
      <c r="G81" s="74">
        <v>538</v>
      </c>
      <c r="H81" s="74">
        <v>538</v>
      </c>
      <c r="I81" s="74">
        <v>1285</v>
      </c>
      <c r="J81" s="74">
        <v>2522</v>
      </c>
      <c r="K81" s="74">
        <v>2613</v>
      </c>
      <c r="L81" s="74">
        <v>2522</v>
      </c>
      <c r="M81" s="76">
        <v>1285</v>
      </c>
      <c r="N81" s="74"/>
      <c r="O81" s="76">
        <v>2995</v>
      </c>
      <c r="P81" s="76">
        <v>3224</v>
      </c>
      <c r="Q81" s="76">
        <v>2995</v>
      </c>
      <c r="R81" s="76">
        <v>3224</v>
      </c>
      <c r="S81" s="74">
        <v>1285</v>
      </c>
      <c r="T81" s="74">
        <v>2522</v>
      </c>
      <c r="U81" s="74">
        <v>2613</v>
      </c>
      <c r="V81" s="74">
        <v>2522</v>
      </c>
      <c r="W81" s="76">
        <v>1285</v>
      </c>
      <c r="X81" s="74"/>
      <c r="Y81" s="74">
        <v>538</v>
      </c>
      <c r="Z81" s="74">
        <v>538</v>
      </c>
      <c r="AA81" s="74">
        <v>1067</v>
      </c>
      <c r="AB81" s="74">
        <v>1073</v>
      </c>
      <c r="AC81" s="74">
        <v>1067</v>
      </c>
      <c r="AE81" s="74">
        <v>1300</v>
      </c>
    </row>
    <row r="82" spans="1:31" s="12" customFormat="1" ht="8.25">
      <c r="A82" s="28"/>
      <c r="B82" s="72"/>
      <c r="C82" s="75">
        <v>11</v>
      </c>
      <c r="D82" s="76">
        <v>1067</v>
      </c>
      <c r="E82" s="76">
        <v>1073</v>
      </c>
      <c r="F82" s="76">
        <v>1067</v>
      </c>
      <c r="G82" s="76">
        <v>538</v>
      </c>
      <c r="H82" s="76">
        <v>538</v>
      </c>
      <c r="I82" s="76">
        <v>1285</v>
      </c>
      <c r="J82" s="76">
        <v>2522</v>
      </c>
      <c r="K82" s="76">
        <v>2613</v>
      </c>
      <c r="L82" s="76">
        <v>2522</v>
      </c>
      <c r="M82" s="76">
        <v>1285</v>
      </c>
      <c r="N82" s="76"/>
      <c r="O82" s="76">
        <v>2995</v>
      </c>
      <c r="P82" s="76">
        <v>3224</v>
      </c>
      <c r="Q82" s="76">
        <v>2995</v>
      </c>
      <c r="R82" s="76">
        <v>3224</v>
      </c>
      <c r="S82" s="76">
        <v>1285</v>
      </c>
      <c r="T82" s="76">
        <v>2522</v>
      </c>
      <c r="U82" s="76">
        <v>2613</v>
      </c>
      <c r="V82" s="76">
        <v>2522</v>
      </c>
      <c r="W82" s="76">
        <v>1285</v>
      </c>
      <c r="X82" s="76"/>
      <c r="Y82" s="76">
        <v>538</v>
      </c>
      <c r="Z82" s="76">
        <v>538</v>
      </c>
      <c r="AA82" s="76">
        <v>1067</v>
      </c>
      <c r="AB82" s="76">
        <v>1073</v>
      </c>
      <c r="AC82" s="76">
        <v>1067</v>
      </c>
      <c r="AE82" s="76">
        <v>1300</v>
      </c>
    </row>
    <row r="83" spans="1:31" s="12" customFormat="1" ht="8.25">
      <c r="A83" s="28"/>
      <c r="B83" s="72"/>
      <c r="C83" s="75">
        <v>12</v>
      </c>
      <c r="D83" s="76">
        <v>1047</v>
      </c>
      <c r="E83" s="76">
        <v>1073</v>
      </c>
      <c r="F83" s="76">
        <v>1047</v>
      </c>
      <c r="G83" s="76">
        <v>538</v>
      </c>
      <c r="H83" s="76">
        <v>538</v>
      </c>
      <c r="I83" s="76">
        <v>1285</v>
      </c>
      <c r="J83" s="76">
        <v>2502</v>
      </c>
      <c r="K83" s="76">
        <v>2613</v>
      </c>
      <c r="L83" s="76">
        <v>2502</v>
      </c>
      <c r="M83" s="76">
        <v>1285</v>
      </c>
      <c r="N83" s="76"/>
      <c r="O83" s="76">
        <v>2995</v>
      </c>
      <c r="P83" s="76">
        <v>3224</v>
      </c>
      <c r="Q83" s="76">
        <v>2995</v>
      </c>
      <c r="R83" s="76">
        <v>3224</v>
      </c>
      <c r="S83" s="76">
        <v>1285</v>
      </c>
      <c r="T83" s="76">
        <v>2502</v>
      </c>
      <c r="U83" s="76">
        <v>2613</v>
      </c>
      <c r="V83" s="76">
        <v>2502</v>
      </c>
      <c r="W83" s="76">
        <v>1285</v>
      </c>
      <c r="X83" s="76"/>
      <c r="Y83" s="76">
        <v>538</v>
      </c>
      <c r="Z83" s="76">
        <v>538</v>
      </c>
      <c r="AA83" s="76">
        <v>1047</v>
      </c>
      <c r="AB83" s="76">
        <v>1073</v>
      </c>
      <c r="AC83" s="76">
        <v>1047</v>
      </c>
      <c r="AE83" s="76">
        <v>1300</v>
      </c>
    </row>
    <row r="84" spans="1:31" s="12" customFormat="1" ht="8.25">
      <c r="A84" s="28"/>
      <c r="B84" s="72"/>
      <c r="C84" s="75" t="s">
        <v>9</v>
      </c>
      <c r="D84" s="76">
        <v>2000</v>
      </c>
      <c r="E84" s="76">
        <v>2000</v>
      </c>
      <c r="F84" s="76">
        <v>2000</v>
      </c>
      <c r="G84" s="76">
        <v>0</v>
      </c>
      <c r="H84" s="76">
        <v>0</v>
      </c>
      <c r="I84" s="76">
        <v>1500</v>
      </c>
      <c r="J84" s="76">
        <v>3000</v>
      </c>
      <c r="K84" s="76">
        <v>2900</v>
      </c>
      <c r="L84" s="76">
        <v>3000</v>
      </c>
      <c r="M84" s="76">
        <v>1500</v>
      </c>
      <c r="N84" s="76"/>
      <c r="O84" s="76">
        <v>3500</v>
      </c>
      <c r="P84" s="76">
        <v>3700</v>
      </c>
      <c r="Q84" s="76">
        <v>3500</v>
      </c>
      <c r="R84" s="76">
        <v>3700</v>
      </c>
      <c r="S84" s="76">
        <v>1500</v>
      </c>
      <c r="T84" s="76">
        <v>3000</v>
      </c>
      <c r="U84" s="76">
        <v>2900</v>
      </c>
      <c r="V84" s="76">
        <v>3000</v>
      </c>
      <c r="W84" s="76">
        <v>1500</v>
      </c>
      <c r="X84" s="76"/>
      <c r="Y84" s="76">
        <v>0</v>
      </c>
      <c r="Z84" s="76">
        <v>0</v>
      </c>
      <c r="AA84" s="76">
        <v>2000</v>
      </c>
      <c r="AB84" s="76">
        <v>2000</v>
      </c>
      <c r="AC84" s="76">
        <v>2000</v>
      </c>
      <c r="AE84" s="76">
        <v>1300</v>
      </c>
    </row>
    <row r="85" spans="1:31" s="12" customFormat="1" ht="9" thickBot="1">
      <c r="A85" s="28"/>
      <c r="B85" s="58"/>
      <c r="C85" s="59" t="s">
        <v>10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/>
      <c r="O85" s="60">
        <v>0</v>
      </c>
      <c r="P85" s="60">
        <v>0</v>
      </c>
      <c r="Q85" s="60">
        <v>0</v>
      </c>
      <c r="R85" s="60">
        <v>0</v>
      </c>
      <c r="S85" s="60">
        <v>0</v>
      </c>
      <c r="T85" s="60">
        <v>0</v>
      </c>
      <c r="U85" s="60">
        <v>0</v>
      </c>
      <c r="V85" s="60">
        <v>0</v>
      </c>
      <c r="W85" s="60">
        <v>0</v>
      </c>
      <c r="X85" s="60"/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E85" s="60">
        <v>1800</v>
      </c>
    </row>
    <row r="86" spans="1:31" s="12" customFormat="1" ht="9" thickBot="1">
      <c r="A86" s="28"/>
      <c r="B86" s="61" t="s">
        <v>73</v>
      </c>
      <c r="C86" s="59"/>
      <c r="D86" s="68">
        <f>'FLR 10'!D87</f>
        <v>899.9999999999973</v>
      </c>
      <c r="E86" s="68">
        <f>'FLR 10'!E87</f>
        <v>973.3333333333303</v>
      </c>
      <c r="F86" s="68">
        <f>'FLR 10'!F87</f>
        <v>899.9999999999973</v>
      </c>
      <c r="G86" s="68">
        <f>'FLR 10'!G87</f>
        <v>533.333333333332</v>
      </c>
      <c r="H86" s="68">
        <f>'FLR 10'!H87</f>
        <v>533.333333333332</v>
      </c>
      <c r="I86" s="68">
        <f>'FLR 10'!I87</f>
        <v>973.3333333333303</v>
      </c>
      <c r="J86" s="68">
        <f>'FLR 10'!J87</f>
        <v>1233.3333333333294</v>
      </c>
      <c r="K86" s="68">
        <f>'FLR 10'!K87</f>
        <v>1233.3333333333294</v>
      </c>
      <c r="L86" s="68">
        <f>'FLR 10'!L87</f>
        <v>1233.3333333333294</v>
      </c>
      <c r="M86" s="68">
        <f>'FLR 10'!M87</f>
        <v>973.3333333333303</v>
      </c>
      <c r="N86" s="68">
        <f>'FLR 10'!N87</f>
        <v>0</v>
      </c>
      <c r="O86" s="68">
        <f>'FLR 10'!O87</f>
        <v>1467.9999999999955</v>
      </c>
      <c r="P86" s="68">
        <f>'FLR 10'!P87</f>
        <v>1467.9999999999955</v>
      </c>
      <c r="Q86" s="68">
        <f>'FLR 10'!Q87</f>
        <v>1467.9999999999955</v>
      </c>
      <c r="R86" s="68">
        <f>'FLR 10'!R87</f>
        <v>1467.9999999999955</v>
      </c>
      <c r="S86" s="68">
        <f>'FLR 10'!S87</f>
        <v>973.3333333333303</v>
      </c>
      <c r="T86" s="68">
        <f>'FLR 10'!T87</f>
        <v>1233.3333333333294</v>
      </c>
      <c r="U86" s="68">
        <f>'FLR 10'!U87</f>
        <v>1233.3333333333294</v>
      </c>
      <c r="V86" s="68">
        <f>'FLR 10'!V87</f>
        <v>1233.3333333333294</v>
      </c>
      <c r="W86" s="68">
        <f>'FLR 10'!W87</f>
        <v>973.3333333333303</v>
      </c>
      <c r="X86" s="68">
        <f>'FLR 10'!X87</f>
        <v>0</v>
      </c>
      <c r="Y86" s="68">
        <f>'FLR 10'!Y87</f>
        <v>533.333333333332</v>
      </c>
      <c r="Z86" s="68">
        <f>'FLR 10'!Z87</f>
        <v>533.333333333332</v>
      </c>
      <c r="AA86" s="68">
        <f>'FLR 10'!AA87</f>
        <v>899.9999999999973</v>
      </c>
      <c r="AB86" s="68">
        <f>'FLR 10'!AB87</f>
        <v>973.3333333333303</v>
      </c>
      <c r="AC86" s="68">
        <f>'FLR 10'!AC87</f>
        <v>899.9999999999973</v>
      </c>
      <c r="AE86" s="68" t="e">
        <f>'FLR 10'!#REF!</f>
        <v>#REF!</v>
      </c>
    </row>
    <row r="87" spans="1:31" s="14" customFormat="1" ht="9" thickBot="1">
      <c r="A87" s="48"/>
      <c r="B87" s="49" t="s">
        <v>74</v>
      </c>
      <c r="C87" s="67"/>
      <c r="D87" s="68">
        <f aca="true" t="shared" si="19" ref="D87:AC87">D31+D86</f>
        <v>1313.3333333333296</v>
      </c>
      <c r="E87" s="68">
        <f t="shared" si="19"/>
        <v>1386.6666666666626</v>
      </c>
      <c r="F87" s="68">
        <f t="shared" si="19"/>
        <v>1313.3333333333296</v>
      </c>
      <c r="G87" s="68">
        <f t="shared" si="19"/>
        <v>866.6666666666645</v>
      </c>
      <c r="H87" s="68">
        <f t="shared" si="19"/>
        <v>866.6666666666645</v>
      </c>
      <c r="I87" s="68">
        <f t="shared" si="19"/>
        <v>1386.6666666666626</v>
      </c>
      <c r="J87" s="68">
        <f t="shared" si="19"/>
        <v>1766.6666666666615</v>
      </c>
      <c r="K87" s="68">
        <f t="shared" si="19"/>
        <v>1766.6666666666615</v>
      </c>
      <c r="L87" s="68">
        <f t="shared" si="19"/>
        <v>1766.6666666666615</v>
      </c>
      <c r="M87" s="68">
        <f t="shared" si="19"/>
        <v>1386.6666666666626</v>
      </c>
      <c r="N87" s="68">
        <f t="shared" si="19"/>
        <v>0</v>
      </c>
      <c r="O87" s="68">
        <f t="shared" si="19"/>
        <v>2067.999999999994</v>
      </c>
      <c r="P87" s="68">
        <f t="shared" si="19"/>
        <v>2067.999999999994</v>
      </c>
      <c r="Q87" s="68">
        <f t="shared" si="19"/>
        <v>2067.999999999994</v>
      </c>
      <c r="R87" s="68">
        <f t="shared" si="19"/>
        <v>2067.999999999994</v>
      </c>
      <c r="S87" s="68">
        <f t="shared" si="19"/>
        <v>1386.6666666666626</v>
      </c>
      <c r="T87" s="68">
        <f t="shared" si="19"/>
        <v>1766.6666666666615</v>
      </c>
      <c r="U87" s="68">
        <f t="shared" si="19"/>
        <v>1766.6666666666615</v>
      </c>
      <c r="V87" s="68">
        <f t="shared" si="19"/>
        <v>1766.6666666666615</v>
      </c>
      <c r="W87" s="68">
        <f t="shared" si="19"/>
        <v>1386.6666666666626</v>
      </c>
      <c r="X87" s="68">
        <f t="shared" si="19"/>
        <v>0</v>
      </c>
      <c r="Y87" s="68">
        <f t="shared" si="19"/>
        <v>866.6666666666645</v>
      </c>
      <c r="Z87" s="68">
        <f t="shared" si="19"/>
        <v>866.6666666666645</v>
      </c>
      <c r="AA87" s="68">
        <f t="shared" si="19"/>
        <v>1313.3333333333296</v>
      </c>
      <c r="AB87" s="68">
        <f t="shared" si="19"/>
        <v>1386.6666666666626</v>
      </c>
      <c r="AC87" s="68">
        <f t="shared" si="19"/>
        <v>1313.3333333333296</v>
      </c>
      <c r="AE87" s="68" t="e">
        <f>AE31+AE86</f>
        <v>#REF!</v>
      </c>
    </row>
    <row r="88" spans="1:31" s="12" customFormat="1" ht="9" thickBot="1">
      <c r="A88" s="28"/>
      <c r="B88" s="81"/>
      <c r="C88" s="82" t="s">
        <v>0</v>
      </c>
      <c r="D88" s="83" t="s">
        <v>46</v>
      </c>
      <c r="E88" s="84" t="s">
        <v>47</v>
      </c>
      <c r="F88" s="85" t="s">
        <v>48</v>
      </c>
      <c r="G88" s="83" t="s">
        <v>49</v>
      </c>
      <c r="H88" s="86" t="s">
        <v>50</v>
      </c>
      <c r="I88" s="86" t="s">
        <v>51</v>
      </c>
      <c r="J88" s="84" t="s">
        <v>52</v>
      </c>
      <c r="K88" s="83" t="s">
        <v>20</v>
      </c>
      <c r="L88" s="84" t="s">
        <v>53</v>
      </c>
      <c r="M88" s="83" t="s">
        <v>54</v>
      </c>
      <c r="N88" s="83" t="s">
        <v>69</v>
      </c>
      <c r="O88" s="84" t="s">
        <v>55</v>
      </c>
      <c r="P88" s="83" t="s">
        <v>56</v>
      </c>
      <c r="Q88" s="84" t="s">
        <v>57</v>
      </c>
      <c r="R88" s="83" t="s">
        <v>58</v>
      </c>
      <c r="S88" s="84" t="s">
        <v>59</v>
      </c>
      <c r="T88" s="83" t="s">
        <v>60</v>
      </c>
      <c r="U88" s="85" t="s">
        <v>61</v>
      </c>
      <c r="V88" s="83" t="s">
        <v>62</v>
      </c>
      <c r="W88" s="84" t="s">
        <v>63</v>
      </c>
      <c r="X88" s="83" t="s">
        <v>70</v>
      </c>
      <c r="Y88" s="83" t="s">
        <v>64</v>
      </c>
      <c r="Z88" s="84" t="s">
        <v>65</v>
      </c>
      <c r="AA88" s="83" t="s">
        <v>66</v>
      </c>
      <c r="AB88" s="83" t="s">
        <v>67</v>
      </c>
      <c r="AC88" s="83" t="s">
        <v>68</v>
      </c>
      <c r="AE88" s="83" t="s">
        <v>68</v>
      </c>
    </row>
    <row r="89" s="12" customFormat="1" ht="8.25">
      <c r="A89" s="15"/>
    </row>
    <row r="90" s="12" customFormat="1" ht="8.25">
      <c r="A90" s="15"/>
    </row>
    <row r="91" s="12" customFormat="1" ht="8.25">
      <c r="A91" s="15"/>
    </row>
    <row r="92" s="12" customFormat="1" ht="8.2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 Engineering &amp; Construction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Craig</dc:creator>
  <cp:keywords/>
  <dc:description/>
  <cp:lastModifiedBy>Jerry Craig</cp:lastModifiedBy>
  <cp:lastPrinted>2010-02-23T17:09:41Z</cp:lastPrinted>
  <dcterms:created xsi:type="dcterms:W3CDTF">2010-02-16T03:28:23Z</dcterms:created>
  <dcterms:modified xsi:type="dcterms:W3CDTF">2010-03-02T16:42:06Z</dcterms:modified>
  <cp:category/>
  <cp:version/>
  <cp:contentType/>
  <cp:contentStatus/>
</cp:coreProperties>
</file>